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20-21 spēlētāji" sheetId="1" r:id="rId1"/>
  </sheets>
  <definedNames>
    <definedName name="_xlnm.Print_Area" localSheetId="0">'20-21 spēlētāji'!$B$27:$L$323,'20-21 spēlētāji'!$B$2:$L$23,'20-21 spēlētāji'!$Q$2:$CL$23</definedName>
  </definedNames>
  <calcPr fullCalcOnLoad="1"/>
</workbook>
</file>

<file path=xl/comments1.xml><?xml version="1.0" encoding="utf-8"?>
<comments xmlns="http://schemas.openxmlformats.org/spreadsheetml/2006/main">
  <authors>
    <author>ELLINTAR</author>
  </authors>
  <commentList>
    <comment ref="B1" authorId="0">
      <text>
        <r>
          <rPr>
            <b/>
            <sz val="14"/>
            <rFont val="Arial"/>
            <family val="2"/>
          </rPr>
          <t>Tabulā ievada spēlētāju vārdus. Tie automātiski parādās visās kārtās.
Katrā kārtā ievada rezultātu.
Tie un aprēķinātie punkti automātiski sasummējas tabulā.
Ierakstot vietu secību ailē "Vieta" augšējā tabulā spēlētāji tiek sakārtoti atbilstoši tam.</t>
        </r>
      </text>
    </comment>
  </commentList>
</comments>
</file>

<file path=xl/sharedStrings.xml><?xml version="1.0" encoding="utf-8"?>
<sst xmlns="http://schemas.openxmlformats.org/spreadsheetml/2006/main" count="1474" uniqueCount="77">
  <si>
    <t>Brīvs</t>
  </si>
  <si>
    <t xml:space="preserve">2. galdiņš </t>
  </si>
  <si>
    <t>3. galdiņš</t>
  </si>
  <si>
    <t>4. galdiņš</t>
  </si>
  <si>
    <t>1. galdiņš</t>
  </si>
  <si>
    <t>1. kārta</t>
  </si>
  <si>
    <t>2. kārta</t>
  </si>
  <si>
    <t>3. kārta</t>
  </si>
  <si>
    <t>4. kārta</t>
  </si>
  <si>
    <t>5. kārta</t>
  </si>
  <si>
    <t>6. kārta</t>
  </si>
  <si>
    <t>7. kārta</t>
  </si>
  <si>
    <t>8. kārta</t>
  </si>
  <si>
    <t>9. kārta</t>
  </si>
  <si>
    <t>A puse</t>
  </si>
  <si>
    <t>B puse</t>
  </si>
  <si>
    <t>Rezultāts</t>
  </si>
  <si>
    <t>Punkti</t>
  </si>
  <si>
    <t>Apraksts</t>
  </si>
  <si>
    <t>:</t>
  </si>
  <si>
    <t>Vārds</t>
  </si>
  <si>
    <t>Nr.</t>
  </si>
  <si>
    <t>Vārti</t>
  </si>
  <si>
    <t>+/-</t>
  </si>
  <si>
    <t>Uzvaras</t>
  </si>
  <si>
    <t>Neizšķirti</t>
  </si>
  <si>
    <t>Zaudējumi</t>
  </si>
  <si>
    <t>5. galdiņš</t>
  </si>
  <si>
    <t>10. kārta</t>
  </si>
  <si>
    <t>11. kārta</t>
  </si>
  <si>
    <t>12. kārta</t>
  </si>
  <si>
    <t>13. kārta</t>
  </si>
  <si>
    <t>6. galdiņš</t>
  </si>
  <si>
    <t>14. kārta</t>
  </si>
  <si>
    <t>15. kārta</t>
  </si>
  <si>
    <t>7. galdiņš</t>
  </si>
  <si>
    <t>A puses vārti</t>
  </si>
  <si>
    <t>A uzv.</t>
  </si>
  <si>
    <t>Neizš</t>
  </si>
  <si>
    <t>B zaud.</t>
  </si>
  <si>
    <t>A zaud.</t>
  </si>
  <si>
    <t>8. galdiņš</t>
  </si>
  <si>
    <t>16. kārta</t>
  </si>
  <si>
    <t>17. kārta</t>
  </si>
  <si>
    <t>18. kārta</t>
  </si>
  <si>
    <t>19. kārta</t>
  </si>
  <si>
    <t>9. galdiņš</t>
  </si>
  <si>
    <t>10. galdiņš</t>
  </si>
  <si>
    <t>20. kārta</t>
  </si>
  <si>
    <t>21. kārta</t>
  </si>
  <si>
    <t>Vieta</t>
  </si>
  <si>
    <t>p-kti</t>
  </si>
  <si>
    <t>P</t>
  </si>
  <si>
    <t>U</t>
  </si>
  <si>
    <t>N</t>
  </si>
  <si>
    <t>Z</t>
  </si>
  <si>
    <t>Egīls Belševics</t>
  </si>
  <si>
    <t>Eduards Paķis</t>
  </si>
  <si>
    <t>Ēriks Kuharjonoks</t>
  </si>
  <si>
    <t>Ilze Zuce-Tenča</t>
  </si>
  <si>
    <t>Edgars Strazds</t>
  </si>
  <si>
    <t>Haralds Gals</t>
  </si>
  <si>
    <t>Kaspars Dubavs</t>
  </si>
  <si>
    <t>Kaspars Gūtmanis</t>
  </si>
  <si>
    <t>Matīss Saulītis</t>
  </si>
  <si>
    <t>Edijs Vāvers</t>
  </si>
  <si>
    <t>Arnis Vītols</t>
  </si>
  <si>
    <t>Mārtiņš Gūtmanis</t>
  </si>
  <si>
    <t>Intars Žubeckis</t>
  </si>
  <si>
    <t>Ilgvars Pavlovskis</t>
  </si>
  <si>
    <t>Dārta Ozoliņa</t>
  </si>
  <si>
    <t>Aivars Vāvers</t>
  </si>
  <si>
    <t>Gundega Paķe</t>
  </si>
  <si>
    <t>Kristaps Zarinieks</t>
  </si>
  <si>
    <t>--------------</t>
  </si>
  <si>
    <t>Mikus Saulītis</t>
  </si>
  <si>
    <t>Artjoms Zaharovs</t>
  </si>
</sst>
</file>

<file path=xl/styles.xml><?xml version="1.0" encoding="utf-8"?>
<styleSheet xmlns="http://schemas.openxmlformats.org/spreadsheetml/2006/main">
  <numFmts count="16">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family val="0"/>
    </font>
    <font>
      <sz val="10"/>
      <color indexed="10"/>
      <name val="Arial"/>
      <family val="2"/>
    </font>
    <font>
      <b/>
      <sz val="10"/>
      <name val="Arial"/>
      <family val="2"/>
    </font>
    <font>
      <u val="single"/>
      <sz val="10"/>
      <color indexed="12"/>
      <name val="Arial"/>
      <family val="0"/>
    </font>
    <font>
      <u val="single"/>
      <sz val="10"/>
      <color indexed="36"/>
      <name val="Arial"/>
      <family val="0"/>
    </font>
    <font>
      <sz val="10"/>
      <color indexed="13"/>
      <name val="Arial"/>
      <family val="2"/>
    </font>
    <font>
      <sz val="10"/>
      <color indexed="9"/>
      <name val="Arial"/>
      <family val="2"/>
    </font>
    <font>
      <b/>
      <sz val="10"/>
      <color indexed="9"/>
      <name val="Arial"/>
      <family val="2"/>
    </font>
    <font>
      <b/>
      <sz val="8"/>
      <color indexed="10"/>
      <name val="Arial"/>
      <family val="2"/>
    </font>
    <font>
      <sz val="8"/>
      <name val="Arial"/>
      <family val="2"/>
    </font>
    <font>
      <sz val="8"/>
      <color indexed="13"/>
      <name val="Arial"/>
      <family val="2"/>
    </font>
    <font>
      <b/>
      <sz val="8"/>
      <name val="Arial"/>
      <family val="2"/>
    </font>
    <font>
      <b/>
      <sz val="8"/>
      <color indexed="13"/>
      <name val="Arial"/>
      <family val="2"/>
    </font>
    <font>
      <b/>
      <sz val="14"/>
      <name val="Arial"/>
      <family val="2"/>
    </font>
    <font>
      <b/>
      <sz val="8"/>
      <color indexed="9"/>
      <name val="Arial"/>
      <family val="2"/>
    </font>
    <font>
      <b/>
      <sz val="10"/>
      <color indexed="10"/>
      <name val="Arial"/>
      <family val="2"/>
    </font>
    <font>
      <sz val="8"/>
      <color indexed="10"/>
      <name val="Arial"/>
      <family val="2"/>
    </font>
  </fonts>
  <fills count="3">
    <fill>
      <patternFill/>
    </fill>
    <fill>
      <patternFill patternType="gray125"/>
    </fill>
    <fill>
      <patternFill patternType="solid">
        <fgColor indexed="8"/>
        <bgColor indexed="64"/>
      </patternFill>
    </fill>
  </fills>
  <borders count="49">
    <border>
      <left/>
      <right/>
      <top/>
      <bottom/>
      <diagonal/>
    </border>
    <border>
      <left style="medium"/>
      <right style="thin"/>
      <top style="medium"/>
      <bottom style="medium"/>
    </border>
    <border>
      <left style="thin"/>
      <right style="thin"/>
      <top style="medium"/>
      <bottom style="medium"/>
    </border>
    <border>
      <left style="medium"/>
      <right style="medium"/>
      <top>
        <color indexed="63"/>
      </top>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style="thin"/>
      <right>
        <color indexed="63"/>
      </right>
      <top style="medium"/>
      <bottom style="medium"/>
    </border>
    <border>
      <left style="thin"/>
      <right style="medium"/>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8" fillId="0" borderId="0" xfId="0" applyFont="1" applyFill="1" applyBorder="1" applyAlignment="1" applyProtection="1">
      <alignment/>
      <protection hidden="1"/>
    </xf>
    <xf numFmtId="0" fontId="9" fillId="0" borderId="0" xfId="0" applyFont="1" applyFill="1" applyBorder="1" applyAlignment="1" applyProtection="1">
      <alignment/>
      <protection hidden="1"/>
    </xf>
    <xf numFmtId="0" fontId="11" fillId="0" borderId="0" xfId="0" applyFont="1" applyFill="1" applyBorder="1" applyAlignment="1" applyProtection="1">
      <alignment horizontal="center"/>
      <protection hidden="1"/>
    </xf>
    <xf numFmtId="0" fontId="9" fillId="0" borderId="0" xfId="0" applyFont="1" applyFill="1" applyBorder="1" applyAlignment="1" applyProtection="1">
      <alignment/>
      <protection hidden="1" locked="0"/>
    </xf>
    <xf numFmtId="0" fontId="11" fillId="0" borderId="1" xfId="0" applyFont="1" applyFill="1" applyBorder="1" applyAlignment="1" applyProtection="1">
      <alignment horizontal="center"/>
      <protection hidden="1"/>
    </xf>
    <xf numFmtId="0" fontId="11" fillId="0" borderId="2" xfId="0" applyFont="1" applyFill="1" applyBorder="1" applyAlignment="1" applyProtection="1">
      <alignment horizontal="center"/>
      <protection hidden="1"/>
    </xf>
    <xf numFmtId="0" fontId="11" fillId="0" borderId="3" xfId="0" applyFont="1" applyFill="1" applyBorder="1" applyAlignment="1" applyProtection="1">
      <alignment horizontal="center"/>
      <protection hidden="1"/>
    </xf>
    <xf numFmtId="0" fontId="9" fillId="0" borderId="3" xfId="0" applyFont="1" applyFill="1" applyBorder="1" applyAlignment="1" applyProtection="1">
      <alignment horizontal="left"/>
      <protection hidden="1"/>
    </xf>
    <xf numFmtId="0" fontId="9" fillId="2" borderId="4"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1" fontId="9" fillId="0" borderId="5" xfId="0" applyNumberFormat="1" applyFont="1" applyBorder="1" applyAlignment="1" applyProtection="1">
      <alignment horizontal="center"/>
      <protection hidden="1"/>
    </xf>
    <xf numFmtId="1" fontId="9" fillId="0" borderId="6" xfId="0" applyNumberFormat="1" applyFont="1" applyBorder="1" applyAlignment="1" applyProtection="1">
      <alignment horizontal="center"/>
      <protection hidden="1"/>
    </xf>
    <xf numFmtId="1" fontId="9" fillId="0" borderId="7" xfId="0" applyNumberFormat="1" applyFont="1" applyBorder="1" applyAlignment="1" applyProtection="1">
      <alignment horizontal="center"/>
      <protection hidden="1"/>
    </xf>
    <xf numFmtId="1" fontId="9" fillId="0" borderId="8" xfId="0" applyNumberFormat="1" applyFont="1" applyBorder="1" applyAlignment="1" applyProtection="1">
      <alignment horizontal="center"/>
      <protection hidden="1"/>
    </xf>
    <xf numFmtId="0" fontId="11" fillId="0" borderId="9" xfId="0" applyFont="1" applyFill="1" applyBorder="1" applyAlignment="1" applyProtection="1">
      <alignment horizontal="center"/>
      <protection hidden="1"/>
    </xf>
    <xf numFmtId="1" fontId="9" fillId="0" borderId="10" xfId="0" applyNumberFormat="1" applyFont="1" applyBorder="1" applyAlignment="1" applyProtection="1">
      <alignment horizontal="center"/>
      <protection hidden="1"/>
    </xf>
    <xf numFmtId="1" fontId="9" fillId="0" borderId="11" xfId="0" applyNumberFormat="1" applyFont="1" applyBorder="1" applyAlignment="1" applyProtection="1">
      <alignment horizontal="center"/>
      <protection hidden="1"/>
    </xf>
    <xf numFmtId="1" fontId="9" fillId="0" borderId="12" xfId="0" applyNumberFormat="1" applyFont="1" applyBorder="1" applyAlignment="1" applyProtection="1">
      <alignment horizontal="center"/>
      <protection hidden="1"/>
    </xf>
    <xf numFmtId="1" fontId="9" fillId="0" borderId="13" xfId="0" applyNumberFormat="1" applyFont="1" applyBorder="1" applyAlignment="1" applyProtection="1">
      <alignment horizontal="center"/>
      <protection hidden="1"/>
    </xf>
    <xf numFmtId="1" fontId="9" fillId="0" borderId="14" xfId="0" applyNumberFormat="1" applyFont="1" applyBorder="1" applyAlignment="1" applyProtection="1">
      <alignment horizontal="center"/>
      <protection hidden="1"/>
    </xf>
    <xf numFmtId="1" fontId="9" fillId="2" borderId="0" xfId="0" applyNumberFormat="1" applyFont="1" applyFill="1" applyBorder="1" applyAlignment="1" applyProtection="1">
      <alignment horizontal="center"/>
      <protection hidden="1"/>
    </xf>
    <xf numFmtId="1" fontId="9" fillId="0" borderId="15" xfId="0" applyNumberFormat="1" applyFont="1" applyBorder="1" applyAlignment="1" applyProtection="1">
      <alignment horizontal="center"/>
      <protection hidden="1"/>
    </xf>
    <xf numFmtId="1" fontId="9" fillId="0" borderId="16" xfId="0" applyNumberFormat="1" applyFont="1" applyBorder="1" applyAlignment="1" applyProtection="1">
      <alignment horizontal="center"/>
      <protection hidden="1"/>
    </xf>
    <xf numFmtId="1" fontId="9" fillId="0" borderId="17" xfId="0" applyNumberFormat="1" applyFont="1" applyBorder="1" applyAlignment="1" applyProtection="1">
      <alignment horizontal="center"/>
      <protection hidden="1"/>
    </xf>
    <xf numFmtId="0" fontId="11" fillId="0" borderId="9"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11" xfId="0" applyFont="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9" fillId="2" borderId="14" xfId="0" applyFont="1" applyFill="1" applyBorder="1" applyAlignment="1" applyProtection="1">
      <alignment horizontal="center"/>
      <protection hidden="1"/>
    </xf>
    <xf numFmtId="0" fontId="9" fillId="2" borderId="16" xfId="0" applyFont="1" applyFill="1" applyBorder="1" applyAlignment="1" applyProtection="1">
      <alignment horizontal="center"/>
      <protection hidden="1"/>
    </xf>
    <xf numFmtId="0" fontId="9" fillId="2" borderId="17" xfId="0" applyFont="1" applyFill="1" applyBorder="1" applyAlignment="1" applyProtection="1">
      <alignment horizontal="center"/>
      <protection hidden="1"/>
    </xf>
    <xf numFmtId="0" fontId="9" fillId="2" borderId="0" xfId="0" applyFont="1" applyFill="1" applyBorder="1" applyAlignment="1" applyProtection="1">
      <alignment horizontal="left"/>
      <protection hidden="1"/>
    </xf>
    <xf numFmtId="0" fontId="9" fillId="2" borderId="13" xfId="0" applyFont="1" applyFill="1" applyBorder="1" applyAlignment="1" applyProtection="1">
      <alignment horizontal="center"/>
      <protection hidden="1"/>
    </xf>
    <xf numFmtId="1" fontId="9" fillId="2" borderId="11" xfId="0" applyNumberFormat="1" applyFont="1" applyFill="1" applyBorder="1" applyAlignment="1" applyProtection="1">
      <alignment horizontal="center"/>
      <protection hidden="1"/>
    </xf>
    <xf numFmtId="0" fontId="9" fillId="2" borderId="12" xfId="0" applyFont="1" applyFill="1" applyBorder="1" applyAlignment="1" applyProtection="1">
      <alignment horizontal="center"/>
      <protection hidden="1"/>
    </xf>
    <xf numFmtId="0" fontId="11" fillId="0" borderId="3"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5" xfId="0" applyFont="1" applyBorder="1" applyAlignment="1" applyProtection="1">
      <alignment horizontal="center"/>
      <protection hidden="1"/>
    </xf>
    <xf numFmtId="0" fontId="9" fillId="0" borderId="0" xfId="0" applyFont="1" applyFill="1" applyBorder="1" applyAlignment="1" applyProtection="1">
      <alignment horizontal="center"/>
      <protection hidden="1"/>
    </xf>
    <xf numFmtId="0" fontId="9" fillId="0" borderId="13" xfId="0" applyFont="1" applyFill="1" applyBorder="1" applyAlignment="1" applyProtection="1">
      <alignment horizontal="center"/>
      <protection hidden="1"/>
    </xf>
    <xf numFmtId="0" fontId="9" fillId="0" borderId="12" xfId="0" applyFont="1" applyFill="1" applyBorder="1" applyAlignment="1" applyProtection="1">
      <alignment horizontal="center"/>
      <protection hidden="1"/>
    </xf>
    <xf numFmtId="0" fontId="9" fillId="0" borderId="11" xfId="0" applyFont="1" applyFill="1" applyBorder="1" applyAlignment="1" applyProtection="1">
      <alignment horizontal="center"/>
      <protection hidden="1"/>
    </xf>
    <xf numFmtId="0" fontId="9" fillId="2" borderId="11" xfId="0" applyFont="1" applyFill="1" applyBorder="1" applyAlignment="1" applyProtection="1">
      <alignment horizontal="center"/>
      <protection hidden="1"/>
    </xf>
    <xf numFmtId="0" fontId="9" fillId="0" borderId="5" xfId="0" applyFont="1" applyFill="1" applyBorder="1" applyAlignment="1" applyProtection="1">
      <alignment horizontal="center"/>
      <protection hidden="1"/>
    </xf>
    <xf numFmtId="0" fontId="9" fillId="0" borderId="7" xfId="0" applyFont="1" applyFill="1" applyBorder="1" applyAlignment="1" applyProtection="1">
      <alignment horizontal="center"/>
      <protection hidden="1"/>
    </xf>
    <xf numFmtId="0" fontId="9" fillId="0" borderId="6" xfId="0" applyFont="1" applyFill="1" applyBorder="1" applyAlignment="1" applyProtection="1">
      <alignment horizontal="center"/>
      <protection hidden="1"/>
    </xf>
    <xf numFmtId="0" fontId="9" fillId="2" borderId="6" xfId="0" applyFont="1" applyFill="1" applyBorder="1" applyAlignment="1" applyProtection="1">
      <alignment horizontal="center"/>
      <protection hidden="1"/>
    </xf>
    <xf numFmtId="0" fontId="9" fillId="2" borderId="7" xfId="0" applyFont="1" applyFill="1" applyBorder="1" applyAlignment="1" applyProtection="1">
      <alignment horizontal="center"/>
      <protection hidden="1"/>
    </xf>
    <xf numFmtId="0" fontId="9" fillId="0" borderId="19" xfId="0" applyFont="1" applyFill="1" applyBorder="1" applyAlignment="1" applyProtection="1">
      <alignment horizontal="left"/>
      <protection hidden="1"/>
    </xf>
    <xf numFmtId="0" fontId="9" fillId="0" borderId="20" xfId="0" applyFont="1" applyBorder="1" applyAlignment="1" applyProtection="1">
      <alignment horizontal="center"/>
      <protection hidden="1"/>
    </xf>
    <xf numFmtId="0" fontId="9" fillId="0" borderId="21" xfId="0" applyFont="1" applyFill="1" applyBorder="1" applyAlignment="1" applyProtection="1">
      <alignment horizontal="center"/>
      <protection hidden="1"/>
    </xf>
    <xf numFmtId="0" fontId="9" fillId="2" borderId="20" xfId="0" applyFont="1" applyFill="1" applyBorder="1" applyAlignment="1" applyProtection="1">
      <alignment horizontal="center"/>
      <protection hidden="1"/>
    </xf>
    <xf numFmtId="0" fontId="9" fillId="2" borderId="22" xfId="0" applyFont="1" applyFill="1" applyBorder="1" applyAlignment="1" applyProtection="1">
      <alignment horizontal="center"/>
      <protection hidden="1"/>
    </xf>
    <xf numFmtId="0" fontId="11" fillId="0" borderId="19" xfId="0" applyFont="1" applyBorder="1" applyAlignment="1" applyProtection="1">
      <alignment horizontal="center"/>
      <protection hidden="1"/>
    </xf>
    <xf numFmtId="0" fontId="9" fillId="0" borderId="23" xfId="0" applyFont="1" applyFill="1" applyBorder="1" applyAlignment="1" applyProtection="1">
      <alignment horizontal="center"/>
      <protection hidden="1"/>
    </xf>
    <xf numFmtId="0" fontId="9" fillId="0" borderId="24" xfId="0" applyFont="1" applyBorder="1" applyAlignment="1" applyProtection="1">
      <alignment horizontal="center"/>
      <protection hidden="1"/>
    </xf>
    <xf numFmtId="0" fontId="9" fillId="0" borderId="21" xfId="0" applyFont="1" applyBorder="1" applyAlignment="1" applyProtection="1">
      <alignment horizontal="center"/>
      <protection hidden="1"/>
    </xf>
    <xf numFmtId="0" fontId="9" fillId="0" borderId="25" xfId="0" applyFont="1" applyBorder="1" applyAlignment="1" applyProtection="1">
      <alignment horizontal="center"/>
      <protection hidden="1"/>
    </xf>
    <xf numFmtId="0" fontId="9" fillId="0" borderId="25" xfId="0" applyFont="1" applyFill="1" applyBorder="1" applyAlignment="1" applyProtection="1">
      <alignment horizontal="center"/>
      <protection hidden="1"/>
    </xf>
    <xf numFmtId="0" fontId="9" fillId="0" borderId="24" xfId="0" applyFont="1" applyFill="1" applyBorder="1" applyAlignment="1" applyProtection="1">
      <alignment horizontal="center"/>
      <protection hidden="1"/>
    </xf>
    <xf numFmtId="1" fontId="9" fillId="0" borderId="24" xfId="0" applyNumberFormat="1" applyFont="1" applyBorder="1" applyAlignment="1" applyProtection="1">
      <alignment horizontal="center"/>
      <protection hidden="1"/>
    </xf>
    <xf numFmtId="1" fontId="9" fillId="0" borderId="26" xfId="0" applyNumberFormat="1" applyFont="1" applyBorder="1" applyAlignment="1" applyProtection="1">
      <alignment horizontal="center"/>
      <protection hidden="1"/>
    </xf>
    <xf numFmtId="1" fontId="9" fillId="0" borderId="27" xfId="0" applyNumberFormat="1" applyFont="1" applyBorder="1" applyAlignment="1" applyProtection="1">
      <alignment horizontal="center"/>
      <protection hidden="1"/>
    </xf>
    <xf numFmtId="1" fontId="9" fillId="0" borderId="28" xfId="0" applyNumberFormat="1" applyFont="1" applyBorder="1" applyAlignment="1" applyProtection="1">
      <alignment horizontal="center"/>
      <protection hidden="1"/>
    </xf>
    <xf numFmtId="0" fontId="14" fillId="0" borderId="0" xfId="0" applyFont="1" applyFill="1" applyBorder="1" applyAlignment="1" applyProtection="1">
      <alignment horizontal="right"/>
      <protection hidden="1"/>
    </xf>
    <xf numFmtId="1" fontId="6" fillId="0" borderId="0" xfId="0" applyNumberFormat="1" applyFont="1" applyFill="1" applyBorder="1" applyAlignment="1" applyProtection="1">
      <alignment horizontal="right"/>
      <protection hidden="1"/>
    </xf>
    <xf numFmtId="0" fontId="9" fillId="0" borderId="0" xfId="0" applyFont="1" applyFill="1" applyBorder="1" applyAlignment="1" applyProtection="1">
      <alignment horizontal="left"/>
      <protection hidden="1"/>
    </xf>
    <xf numFmtId="1" fontId="9" fillId="0" borderId="0" xfId="0" applyNumberFormat="1" applyFont="1" applyFill="1" applyBorder="1" applyAlignment="1" applyProtection="1">
      <alignment horizontal="right"/>
      <protection hidden="1"/>
    </xf>
    <xf numFmtId="1" fontId="9" fillId="0" borderId="0" xfId="0" applyNumberFormat="1" applyFont="1" applyFill="1" applyBorder="1" applyAlignment="1" applyProtection="1">
      <alignment horizontal="left"/>
      <protection hidden="1"/>
    </xf>
    <xf numFmtId="1" fontId="9" fillId="0" borderId="0" xfId="0" applyNumberFormat="1" applyFont="1" applyFill="1" applyBorder="1" applyAlignment="1" applyProtection="1">
      <alignment horizontal="center"/>
      <protection hidden="1"/>
    </xf>
    <xf numFmtId="0" fontId="9" fillId="0" borderId="0" xfId="0" applyFont="1" applyFill="1" applyBorder="1" applyAlignment="1" applyProtection="1">
      <alignment horizontal="right"/>
      <protection hidden="1"/>
    </xf>
    <xf numFmtId="0" fontId="10" fillId="0" borderId="0" xfId="0" applyFont="1" applyFill="1" applyBorder="1" applyAlignment="1" applyProtection="1">
      <alignment/>
      <protection hidden="1"/>
    </xf>
    <xf numFmtId="1" fontId="11" fillId="0" borderId="2" xfId="0" applyNumberFormat="1" applyFont="1" applyFill="1" applyBorder="1" applyAlignment="1" applyProtection="1" quotePrefix="1">
      <alignment horizontal="center"/>
      <protection hidden="1"/>
    </xf>
    <xf numFmtId="0" fontId="11" fillId="0" borderId="29" xfId="0" applyFont="1" applyFill="1" applyBorder="1" applyAlignment="1" applyProtection="1">
      <alignment horizontal="center"/>
      <protection hidden="1"/>
    </xf>
    <xf numFmtId="0" fontId="9" fillId="0" borderId="30" xfId="0" applyFont="1" applyFill="1" applyBorder="1" applyAlignment="1" applyProtection="1">
      <alignment horizontal="center"/>
      <protection hidden="1"/>
    </xf>
    <xf numFmtId="1" fontId="9" fillId="0" borderId="31" xfId="0" applyNumberFormat="1" applyFont="1" applyFill="1" applyBorder="1" applyAlignment="1" applyProtection="1">
      <alignment horizontal="center"/>
      <protection hidden="1"/>
    </xf>
    <xf numFmtId="1" fontId="9" fillId="0" borderId="32" xfId="0" applyNumberFormat="1" applyFont="1" applyFill="1" applyBorder="1" applyAlignment="1" applyProtection="1">
      <alignment horizontal="center"/>
      <protection hidden="1"/>
    </xf>
    <xf numFmtId="0" fontId="9" fillId="0" borderId="33" xfId="0" applyFont="1" applyFill="1" applyBorder="1" applyAlignment="1" applyProtection="1">
      <alignment horizontal="center"/>
      <protection hidden="1"/>
    </xf>
    <xf numFmtId="1" fontId="9" fillId="0" borderId="34" xfId="0" applyNumberFormat="1" applyFont="1" applyFill="1" applyBorder="1" applyAlignment="1" applyProtection="1">
      <alignment horizontal="center"/>
      <protection hidden="1"/>
    </xf>
    <xf numFmtId="1" fontId="9" fillId="0" borderId="35" xfId="0" applyNumberFormat="1" applyFont="1" applyFill="1" applyBorder="1" applyAlignment="1" applyProtection="1">
      <alignment horizontal="center"/>
      <protection hidden="1"/>
    </xf>
    <xf numFmtId="0" fontId="9" fillId="0" borderId="36" xfId="0" applyFont="1" applyFill="1" applyBorder="1" applyAlignment="1" applyProtection="1">
      <alignment horizontal="center"/>
      <protection hidden="1"/>
    </xf>
    <xf numFmtId="1" fontId="9" fillId="0" borderId="37" xfId="0" applyNumberFormat="1" applyFont="1" applyFill="1" applyBorder="1" applyAlignment="1" applyProtection="1">
      <alignment horizontal="center"/>
      <protection hidden="1"/>
    </xf>
    <xf numFmtId="1" fontId="9" fillId="0" borderId="38" xfId="0" applyNumberFormat="1" applyFont="1" applyFill="1" applyBorder="1" applyAlignment="1" applyProtection="1">
      <alignment horizontal="center"/>
      <protection hidden="1"/>
    </xf>
    <xf numFmtId="0" fontId="11" fillId="0" borderId="0" xfId="0" applyFont="1" applyFill="1" applyBorder="1" applyAlignment="1" applyProtection="1">
      <alignment/>
      <protection hidden="1"/>
    </xf>
    <xf numFmtId="0" fontId="12" fillId="0" borderId="0"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protection hidden="1"/>
    </xf>
    <xf numFmtId="1" fontId="0" fillId="0" borderId="0" xfId="0" applyNumberFormat="1" applyFill="1" applyBorder="1" applyAlignment="1" applyProtection="1">
      <alignment horizontal="right"/>
      <protection hidden="1"/>
    </xf>
    <xf numFmtId="0" fontId="0" fillId="0" borderId="0" xfId="0" applyFill="1" applyBorder="1" applyAlignment="1" applyProtection="1">
      <alignment horizontal="center"/>
      <protection hidden="1"/>
    </xf>
    <xf numFmtId="1" fontId="0" fillId="0" borderId="0" xfId="0" applyNumberFormat="1" applyFill="1" applyBorder="1" applyAlignment="1" applyProtection="1">
      <alignment horizontal="left"/>
      <protection hidden="1"/>
    </xf>
    <xf numFmtId="1"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right"/>
      <protection hidden="1"/>
    </xf>
    <xf numFmtId="0" fontId="5" fillId="0" borderId="0" xfId="0" applyFont="1" applyFill="1" applyBorder="1" applyAlignment="1" applyProtection="1">
      <alignment/>
      <protection hidden="1"/>
    </xf>
    <xf numFmtId="0" fontId="1" fillId="0" borderId="0" xfId="0" applyFont="1" applyFill="1" applyBorder="1" applyAlignment="1" applyProtection="1">
      <alignment horizontal="left"/>
      <protection hidden="1"/>
    </xf>
    <xf numFmtId="1"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right"/>
      <protection hidden="1"/>
    </xf>
    <xf numFmtId="0" fontId="6" fillId="0" borderId="0" xfId="0" applyFont="1" applyFill="1" applyBorder="1" applyAlignment="1" applyProtection="1">
      <alignment/>
      <protection hidden="1"/>
    </xf>
    <xf numFmtId="0" fontId="6" fillId="0" borderId="0" xfId="0" applyFont="1" applyFill="1" applyBorder="1" applyAlignment="1" applyProtection="1">
      <alignment horizontal="left"/>
      <protection hidden="1"/>
    </xf>
    <xf numFmtId="0" fontId="2" fillId="0" borderId="39" xfId="0" applyFont="1" applyFill="1" applyBorder="1" applyAlignment="1" applyProtection="1">
      <alignment/>
      <protection hidden="1"/>
    </xf>
    <xf numFmtId="0" fontId="2" fillId="0" borderId="40" xfId="0" applyFont="1" applyFill="1" applyBorder="1" applyAlignment="1" applyProtection="1">
      <alignment horizontal="left"/>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righ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left"/>
      <protection hidden="1"/>
    </xf>
    <xf numFmtId="0" fontId="2" fillId="0" borderId="0" xfId="0" applyFont="1" applyFill="1" applyBorder="1" applyAlignment="1" applyProtection="1">
      <alignment/>
      <protection hidden="1"/>
    </xf>
    <xf numFmtId="20" fontId="0" fillId="0" borderId="0" xfId="0" applyNumberFormat="1" applyFill="1" applyBorder="1" applyAlignment="1" applyProtection="1">
      <alignment horizontal="center"/>
      <protection hidden="1"/>
    </xf>
    <xf numFmtId="0" fontId="6" fillId="0" borderId="0"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left"/>
      <protection hidden="1"/>
    </xf>
    <xf numFmtId="0" fontId="9" fillId="0" borderId="4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9" fillId="0" borderId="24" xfId="0" applyFont="1" applyFill="1" applyBorder="1" applyAlignment="1" applyProtection="1">
      <alignment horizontal="left"/>
      <protection hidden="1"/>
    </xf>
    <xf numFmtId="1" fontId="9" fillId="0" borderId="42" xfId="0" applyNumberFormat="1" applyFont="1" applyFill="1" applyBorder="1" applyAlignment="1" applyProtection="1">
      <alignment horizontal="right"/>
      <protection hidden="1"/>
    </xf>
    <xf numFmtId="1" fontId="9" fillId="0" borderId="13" xfId="0" applyNumberFormat="1" applyFont="1" applyFill="1" applyBorder="1" applyAlignment="1" applyProtection="1">
      <alignment horizontal="right"/>
      <protection hidden="1"/>
    </xf>
    <xf numFmtId="1" fontId="9" fillId="0" borderId="25" xfId="0" applyNumberFormat="1" applyFont="1" applyFill="1" applyBorder="1" applyAlignment="1" applyProtection="1">
      <alignment horizontal="right"/>
      <protection hidden="1"/>
    </xf>
    <xf numFmtId="1" fontId="9" fillId="0" borderId="41" xfId="0" applyNumberFormat="1" applyFont="1" applyFill="1" applyBorder="1" applyAlignment="1" applyProtection="1">
      <alignment horizontal="left"/>
      <protection hidden="1"/>
    </xf>
    <xf numFmtId="1" fontId="9" fillId="0" borderId="12" xfId="0" applyNumberFormat="1" applyFont="1" applyFill="1" applyBorder="1" applyAlignment="1" applyProtection="1">
      <alignment horizontal="left"/>
      <protection hidden="1"/>
    </xf>
    <xf numFmtId="1" fontId="9" fillId="0" borderId="24" xfId="0" applyNumberFormat="1" applyFont="1" applyFill="1" applyBorder="1" applyAlignment="1" applyProtection="1">
      <alignment horizontal="left"/>
      <protection hidden="1"/>
    </xf>
    <xf numFmtId="0" fontId="9" fillId="0" borderId="5"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0" fillId="0" borderId="33" xfId="0" applyFill="1" applyBorder="1" applyAlignment="1" applyProtection="1">
      <alignment vertical="center"/>
      <protection hidden="1"/>
    </xf>
    <xf numFmtId="0" fontId="0" fillId="0" borderId="34" xfId="0" applyFill="1" applyBorder="1" applyAlignment="1" applyProtection="1">
      <alignment horizontal="left" vertical="center"/>
      <protection hidden="1"/>
    </xf>
    <xf numFmtId="1" fontId="0" fillId="0" borderId="34" xfId="0" applyNumberFormat="1" applyFill="1" applyBorder="1" applyAlignment="1" applyProtection="1">
      <alignment horizontal="right" vertical="center"/>
      <protection hidden="1" locked="0"/>
    </xf>
    <xf numFmtId="20" fontId="0" fillId="0" borderId="34" xfId="0" applyNumberFormat="1" applyFill="1" applyBorder="1" applyAlignment="1" applyProtection="1">
      <alignment horizontal="center" vertical="center"/>
      <protection hidden="1"/>
    </xf>
    <xf numFmtId="1" fontId="0" fillId="0" borderId="35" xfId="0" applyNumberFormat="1" applyFill="1" applyBorder="1" applyAlignment="1" applyProtection="1">
      <alignment horizontal="left" vertical="center"/>
      <protection hidden="1" locked="0"/>
    </xf>
    <xf numFmtId="1" fontId="6" fillId="0" borderId="0" xfId="0" applyNumberFormat="1" applyFont="1" applyFill="1" applyBorder="1" applyAlignment="1" applyProtection="1">
      <alignment horizontal="center" vertical="center"/>
      <protection hidden="1"/>
    </xf>
    <xf numFmtId="1" fontId="6" fillId="0" borderId="0" xfId="0" applyNumberFormat="1"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34" xfId="0" applyFill="1" applyBorder="1" applyAlignment="1" applyProtection="1">
      <alignment horizontal="center" vertical="center"/>
      <protection hidden="1"/>
    </xf>
    <xf numFmtId="0" fontId="0" fillId="0" borderId="36" xfId="0" applyFill="1" applyBorder="1" applyAlignment="1" applyProtection="1">
      <alignment vertical="center"/>
      <protection hidden="1"/>
    </xf>
    <xf numFmtId="0" fontId="0" fillId="0" borderId="37" xfId="0" applyFill="1" applyBorder="1" applyAlignment="1" applyProtection="1">
      <alignment horizontal="left" vertical="center"/>
      <protection hidden="1"/>
    </xf>
    <xf numFmtId="1" fontId="0" fillId="0" borderId="37" xfId="0" applyNumberFormat="1" applyFill="1" applyBorder="1" applyAlignment="1" applyProtection="1">
      <alignment horizontal="right" vertical="center"/>
      <protection hidden="1" locked="0"/>
    </xf>
    <xf numFmtId="0" fontId="0" fillId="0" borderId="37" xfId="0" applyFill="1" applyBorder="1" applyAlignment="1" applyProtection="1">
      <alignment horizontal="center" vertical="center"/>
      <protection hidden="1"/>
    </xf>
    <xf numFmtId="1" fontId="0" fillId="0" borderId="38" xfId="0" applyNumberFormat="1" applyFill="1" applyBorder="1" applyAlignment="1" applyProtection="1">
      <alignment horizontal="left" vertical="center"/>
      <protection hidden="1" locked="0"/>
    </xf>
    <xf numFmtId="0" fontId="0" fillId="0" borderId="37"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protection hidden="1"/>
    </xf>
    <xf numFmtId="1" fontId="11" fillId="0" borderId="34" xfId="0" applyNumberFormat="1" applyFont="1" applyFill="1" applyBorder="1" applyAlignment="1" applyProtection="1">
      <alignment horizontal="center"/>
      <protection hidden="1"/>
    </xf>
    <xf numFmtId="1" fontId="9" fillId="0" borderId="42" xfId="0" applyNumberFormat="1" applyFont="1" applyFill="1" applyBorder="1" applyAlignment="1" applyProtection="1">
      <alignment horizontal="right" vertical="center"/>
      <protection hidden="1"/>
    </xf>
    <xf numFmtId="1" fontId="11" fillId="0" borderId="37" xfId="0" applyNumberFormat="1" applyFont="1" applyFill="1" applyBorder="1" applyAlignment="1" applyProtection="1">
      <alignment horizontal="center"/>
      <protection hidden="1"/>
    </xf>
    <xf numFmtId="1" fontId="11" fillId="0" borderId="31" xfId="0" applyNumberFormat="1" applyFont="1" applyFill="1" applyBorder="1" applyAlignment="1" applyProtection="1">
      <alignment horizontal="center"/>
      <protection hidden="1"/>
    </xf>
    <xf numFmtId="0" fontId="11" fillId="0" borderId="0" xfId="0" applyFont="1" applyFill="1" applyBorder="1" applyAlignment="1" applyProtection="1">
      <alignment horizontal="right"/>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1" fontId="11" fillId="0" borderId="2" xfId="0" applyNumberFormat="1" applyFont="1" applyFill="1" applyBorder="1" applyAlignment="1" applyProtection="1" quotePrefix="1">
      <alignment horizontal="center" vertical="center"/>
      <protection hidden="1"/>
    </xf>
    <xf numFmtId="0" fontId="11" fillId="0" borderId="29"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Alignment="1" applyProtection="1">
      <alignment vertical="center"/>
      <protection hidden="1"/>
    </xf>
    <xf numFmtId="0" fontId="9" fillId="0" borderId="30" xfId="0" applyFont="1" applyFill="1" applyBorder="1" applyAlignment="1" applyProtection="1">
      <alignment horizontal="center" vertical="center"/>
      <protection hidden="1"/>
    </xf>
    <xf numFmtId="0" fontId="9" fillId="0" borderId="5" xfId="0" applyFont="1" applyFill="1" applyBorder="1" applyAlignment="1" applyProtection="1">
      <alignment horizontal="left" vertical="center"/>
      <protection hidden="1"/>
    </xf>
    <xf numFmtId="0" fontId="9" fillId="0" borderId="41" xfId="0" applyFont="1" applyFill="1" applyBorder="1" applyAlignment="1" applyProtection="1">
      <alignment horizontal="left" vertical="center"/>
      <protection hidden="1"/>
    </xf>
    <xf numFmtId="0" fontId="9" fillId="0" borderId="6" xfId="0" applyFont="1" applyFill="1" applyBorder="1" applyAlignment="1" applyProtection="1">
      <alignment horizontal="center" vertical="center"/>
      <protection hidden="1"/>
    </xf>
    <xf numFmtId="1" fontId="9" fillId="0" borderId="41" xfId="0" applyNumberFormat="1" applyFont="1" applyFill="1" applyBorder="1" applyAlignment="1" applyProtection="1">
      <alignment horizontal="left" vertical="center"/>
      <protection hidden="1"/>
    </xf>
    <xf numFmtId="1" fontId="9" fillId="0" borderId="31" xfId="0" applyNumberFormat="1" applyFont="1" applyFill="1" applyBorder="1" applyAlignment="1" applyProtection="1">
      <alignment horizontal="center" vertical="center"/>
      <protection hidden="1"/>
    </xf>
    <xf numFmtId="1" fontId="11" fillId="0" borderId="31" xfId="0" applyNumberFormat="1" applyFont="1" applyFill="1" applyBorder="1" applyAlignment="1" applyProtection="1">
      <alignment horizontal="center" vertical="center"/>
      <protection hidden="1"/>
    </xf>
    <xf numFmtId="1" fontId="9" fillId="0" borderId="32"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right" vertical="center"/>
      <protection hidden="1"/>
    </xf>
    <xf numFmtId="0" fontId="11" fillId="0" borderId="3" xfId="0" applyFont="1" applyFill="1" applyBorder="1" applyAlignment="1" applyProtection="1">
      <alignment horizontal="center" vertical="center"/>
      <protection hidden="1"/>
    </xf>
    <xf numFmtId="0" fontId="9" fillId="0" borderId="3" xfId="0" applyFont="1" applyFill="1" applyBorder="1" applyAlignment="1" applyProtection="1">
      <alignment horizontal="left" vertical="center"/>
      <protection hidden="1"/>
    </xf>
    <xf numFmtId="0" fontId="9" fillId="2" borderId="4"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1" fontId="9" fillId="0" borderId="5" xfId="0" applyNumberFormat="1" applyFont="1" applyBorder="1" applyAlignment="1" applyProtection="1">
      <alignment horizontal="center" vertical="center"/>
      <protection hidden="1"/>
    </xf>
    <xf numFmtId="1" fontId="9" fillId="0" borderId="6" xfId="0" applyNumberFormat="1" applyFont="1" applyBorder="1" applyAlignment="1" applyProtection="1">
      <alignment horizontal="center" vertical="center"/>
      <protection hidden="1"/>
    </xf>
    <xf numFmtId="1" fontId="9" fillId="0" borderId="7" xfId="0" applyNumberFormat="1" applyFont="1" applyBorder="1" applyAlignment="1" applyProtection="1">
      <alignment horizontal="center" vertical="center"/>
      <protection hidden="1"/>
    </xf>
    <xf numFmtId="1" fontId="9" fillId="0" borderId="8" xfId="0" applyNumberFormat="1" applyFont="1" applyBorder="1" applyAlignment="1" applyProtection="1">
      <alignment horizontal="center" vertical="center"/>
      <protection hidden="1"/>
    </xf>
    <xf numFmtId="1" fontId="9" fillId="0" borderId="43" xfId="0" applyNumberFormat="1" applyFont="1" applyFill="1" applyBorder="1" applyAlignment="1" applyProtection="1">
      <alignment horizontal="right" vertical="center"/>
      <protection hidden="1"/>
    </xf>
    <xf numFmtId="1" fontId="9" fillId="0" borderId="44" xfId="0" applyNumberFormat="1" applyFont="1" applyFill="1" applyBorder="1" applyAlignment="1" applyProtection="1">
      <alignment horizontal="center" vertical="center"/>
      <protection hidden="1"/>
    </xf>
    <xf numFmtId="1" fontId="9" fillId="0" borderId="40" xfId="0" applyNumberFormat="1" applyFont="1" applyFill="1" applyBorder="1" applyAlignment="1" applyProtection="1">
      <alignment horizontal="center" vertical="center"/>
      <protection hidden="1"/>
    </xf>
    <xf numFmtId="1" fontId="11" fillId="0" borderId="40" xfId="0" applyNumberFormat="1" applyFont="1" applyFill="1" applyBorder="1" applyAlignment="1" applyProtection="1">
      <alignment horizontal="center" vertical="center"/>
      <protection hidden="1"/>
    </xf>
    <xf numFmtId="1" fontId="1" fillId="0" borderId="0" xfId="0" applyNumberFormat="1" applyFont="1" applyFill="1" applyBorder="1" applyAlignment="1" applyProtection="1">
      <alignment vertical="center"/>
      <protection hidden="1"/>
    </xf>
    <xf numFmtId="0" fontId="9" fillId="0" borderId="33" xfId="0" applyFont="1" applyFill="1" applyBorder="1" applyAlignment="1" applyProtection="1">
      <alignment horizontal="center" vertical="center"/>
      <protection hidden="1"/>
    </xf>
    <xf numFmtId="0" fontId="9" fillId="0" borderId="13" xfId="0" applyFont="1" applyFill="1" applyBorder="1" applyAlignment="1" applyProtection="1">
      <alignment horizontal="left" vertical="center"/>
      <protection hidden="1"/>
    </xf>
    <xf numFmtId="0" fontId="9" fillId="0" borderId="12" xfId="0" applyFont="1" applyFill="1" applyBorder="1" applyAlignment="1" applyProtection="1">
      <alignment horizontal="left" vertical="center"/>
      <protection hidden="1"/>
    </xf>
    <xf numFmtId="1" fontId="9" fillId="0" borderId="13" xfId="0" applyNumberFormat="1" applyFont="1" applyFill="1" applyBorder="1" applyAlignment="1" applyProtection="1">
      <alignment horizontal="right" vertical="center"/>
      <protection hidden="1"/>
    </xf>
    <xf numFmtId="0" fontId="9" fillId="0" borderId="11" xfId="0" applyFont="1" applyFill="1" applyBorder="1" applyAlignment="1" applyProtection="1">
      <alignment horizontal="center" vertical="center"/>
      <protection hidden="1"/>
    </xf>
    <xf numFmtId="1" fontId="9" fillId="0" borderId="12" xfId="0" applyNumberFormat="1" applyFont="1" applyFill="1" applyBorder="1" applyAlignment="1" applyProtection="1">
      <alignment horizontal="left" vertical="center"/>
      <protection hidden="1"/>
    </xf>
    <xf numFmtId="1" fontId="9" fillId="0" borderId="34" xfId="0" applyNumberFormat="1" applyFont="1" applyFill="1" applyBorder="1" applyAlignment="1" applyProtection="1">
      <alignment horizontal="center" vertical="center"/>
      <protection hidden="1"/>
    </xf>
    <xf numFmtId="1" fontId="11" fillId="0" borderId="34" xfId="0" applyNumberFormat="1" applyFont="1" applyFill="1" applyBorder="1" applyAlignment="1" applyProtection="1">
      <alignment horizontal="center" vertical="center"/>
      <protection hidden="1"/>
    </xf>
    <xf numFmtId="1" fontId="9" fillId="0" borderId="35" xfId="0" applyNumberFormat="1" applyFont="1" applyFill="1" applyBorder="1" applyAlignment="1" applyProtection="1">
      <alignment horizontal="center" vertical="center"/>
      <protection hidden="1"/>
    </xf>
    <xf numFmtId="0" fontId="11" fillId="0" borderId="9" xfId="0" applyFont="1" applyFill="1" applyBorder="1" applyAlignment="1" applyProtection="1">
      <alignment horizontal="center" vertical="center"/>
      <protection hidden="1"/>
    </xf>
    <xf numFmtId="1" fontId="9" fillId="0" borderId="10" xfId="0" applyNumberFormat="1" applyFont="1" applyBorder="1" applyAlignment="1" applyProtection="1">
      <alignment horizontal="center" vertical="center"/>
      <protection hidden="1"/>
    </xf>
    <xf numFmtId="1" fontId="9" fillId="0" borderId="11" xfId="0" applyNumberFormat="1" applyFont="1" applyBorder="1" applyAlignment="1" applyProtection="1">
      <alignment horizontal="center" vertical="center"/>
      <protection hidden="1"/>
    </xf>
    <xf numFmtId="1" fontId="9" fillId="0" borderId="12" xfId="0" applyNumberFormat="1" applyFont="1" applyBorder="1" applyAlignment="1" applyProtection="1">
      <alignment horizontal="center" vertical="center"/>
      <protection hidden="1"/>
    </xf>
    <xf numFmtId="1" fontId="9" fillId="0" borderId="10" xfId="0" applyNumberFormat="1" applyFont="1" applyFill="1" applyBorder="1" applyAlignment="1" applyProtection="1">
      <alignment horizontal="right" vertical="center"/>
      <protection hidden="1"/>
    </xf>
    <xf numFmtId="1" fontId="9" fillId="0" borderId="11" xfId="0" applyNumberFormat="1" applyFont="1" applyFill="1" applyBorder="1" applyAlignment="1" applyProtection="1">
      <alignment horizontal="center" vertical="center"/>
      <protection hidden="1"/>
    </xf>
    <xf numFmtId="1" fontId="9" fillId="0" borderId="13" xfId="0" applyNumberFormat="1" applyFont="1" applyBorder="1" applyAlignment="1" applyProtection="1">
      <alignment horizontal="center" vertical="center"/>
      <protection hidden="1"/>
    </xf>
    <xf numFmtId="1" fontId="9" fillId="0" borderId="14" xfId="0" applyNumberFormat="1" applyFont="1" applyBorder="1" applyAlignment="1" applyProtection="1">
      <alignment horizontal="center" vertical="center"/>
      <protection hidden="1"/>
    </xf>
    <xf numFmtId="1" fontId="9" fillId="2" borderId="0" xfId="0" applyNumberFormat="1" applyFont="1" applyFill="1" applyBorder="1" applyAlignment="1" applyProtection="1">
      <alignment horizontal="center" vertical="center"/>
      <protection hidden="1"/>
    </xf>
    <xf numFmtId="1" fontId="9" fillId="0" borderId="15" xfId="0" applyNumberFormat="1" applyFont="1" applyBorder="1" applyAlignment="1" applyProtection="1">
      <alignment horizontal="center" vertical="center"/>
      <protection hidden="1"/>
    </xf>
    <xf numFmtId="1" fontId="9" fillId="0" borderId="16" xfId="0" applyNumberFormat="1" applyFont="1" applyBorder="1" applyAlignment="1" applyProtection="1">
      <alignment horizontal="center" vertical="center"/>
      <protection hidden="1"/>
    </xf>
    <xf numFmtId="1" fontId="9" fillId="0" borderId="17" xfId="0" applyNumberFormat="1"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16"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9" fillId="2" borderId="0" xfId="0" applyFont="1" applyFill="1" applyBorder="1" applyAlignment="1" applyProtection="1">
      <alignment horizontal="left" vertical="center"/>
      <protection hidden="1"/>
    </xf>
    <xf numFmtId="0" fontId="9" fillId="2" borderId="13" xfId="0" applyFont="1" applyFill="1" applyBorder="1" applyAlignment="1" applyProtection="1">
      <alignment horizontal="center" vertical="center"/>
      <protection hidden="1"/>
    </xf>
    <xf numFmtId="1" fontId="9" fillId="2" borderId="11" xfId="0" applyNumberFormat="1"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9" fillId="0" borderId="2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9" fillId="0" borderId="25" xfId="0" applyFont="1" applyFill="1" applyBorder="1" applyAlignment="1" applyProtection="1">
      <alignment horizontal="left" vertical="center"/>
      <protection hidden="1"/>
    </xf>
    <xf numFmtId="0" fontId="9" fillId="0" borderId="24" xfId="0" applyFont="1" applyFill="1" applyBorder="1" applyAlignment="1" applyProtection="1">
      <alignment horizontal="left" vertical="center"/>
      <protection hidden="1"/>
    </xf>
    <xf numFmtId="1" fontId="9" fillId="0" borderId="25" xfId="0" applyNumberFormat="1" applyFont="1" applyFill="1" applyBorder="1" applyAlignment="1" applyProtection="1">
      <alignment horizontal="right" vertical="center"/>
      <protection hidden="1"/>
    </xf>
    <xf numFmtId="0" fontId="9" fillId="0" borderId="21" xfId="0" applyFont="1" applyFill="1" applyBorder="1" applyAlignment="1" applyProtection="1">
      <alignment horizontal="center" vertical="center"/>
      <protection hidden="1"/>
    </xf>
    <xf numFmtId="1" fontId="9" fillId="0" borderId="24" xfId="0" applyNumberFormat="1" applyFont="1" applyFill="1" applyBorder="1" applyAlignment="1" applyProtection="1">
      <alignment horizontal="left" vertical="center"/>
      <protection hidden="1"/>
    </xf>
    <xf numFmtId="1" fontId="9" fillId="0" borderId="37" xfId="0" applyNumberFormat="1" applyFont="1" applyFill="1" applyBorder="1" applyAlignment="1" applyProtection="1">
      <alignment horizontal="center" vertical="center"/>
      <protection hidden="1"/>
    </xf>
    <xf numFmtId="1" fontId="11" fillId="0" borderId="37" xfId="0" applyNumberFormat="1" applyFont="1" applyFill="1" applyBorder="1" applyAlignment="1" applyProtection="1">
      <alignment horizontal="center" vertical="center"/>
      <protection hidden="1"/>
    </xf>
    <xf numFmtId="1" fontId="9" fillId="0" borderId="38" xfId="0" applyNumberFormat="1" applyFont="1" applyFill="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9" fillId="0" borderId="19" xfId="0" applyFont="1" applyFill="1" applyBorder="1" applyAlignment="1" applyProtection="1">
      <alignment horizontal="left" vertical="center"/>
      <protection hidden="1"/>
    </xf>
    <xf numFmtId="1" fontId="9" fillId="0" borderId="28" xfId="0" applyNumberFormat="1"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1" fontId="9" fillId="0" borderId="27" xfId="0" applyNumberFormat="1" applyFont="1" applyBorder="1" applyAlignment="1" applyProtection="1">
      <alignment horizontal="center" vertical="center"/>
      <protection hidden="1"/>
    </xf>
    <xf numFmtId="1" fontId="9" fillId="0" borderId="26" xfId="0" applyNumberFormat="1" applyFont="1" applyBorder="1" applyAlignment="1" applyProtection="1">
      <alignment horizontal="center" vertical="center"/>
      <protection hidden="1"/>
    </xf>
    <xf numFmtId="1" fontId="9" fillId="0" borderId="24" xfId="0" applyNumberFormat="1"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5" xfId="0" applyFont="1" applyFill="1" applyBorder="1" applyAlignment="1" applyProtection="1">
      <alignment horizontal="center" vertical="center"/>
      <protection hidden="1"/>
    </xf>
    <xf numFmtId="0" fontId="9" fillId="0" borderId="24" xfId="0" applyFont="1" applyFill="1" applyBorder="1" applyAlignment="1" applyProtection="1">
      <alignment horizontal="center" vertical="center"/>
      <protection hidden="1"/>
    </xf>
    <xf numFmtId="0" fontId="9" fillId="2" borderId="20" xfId="0" applyFont="1" applyFill="1" applyBorder="1" applyAlignment="1" applyProtection="1">
      <alignment horizontal="center" vertical="center"/>
      <protection hidden="1"/>
    </xf>
    <xf numFmtId="0" fontId="9" fillId="2" borderId="22" xfId="0" applyFont="1" applyFill="1" applyBorder="1" applyAlignment="1" applyProtection="1">
      <alignment horizontal="center" vertical="center"/>
      <protection hidden="1"/>
    </xf>
    <xf numFmtId="1" fontId="9" fillId="0" borderId="45" xfId="0" applyNumberFormat="1" applyFont="1" applyFill="1" applyBorder="1" applyAlignment="1" applyProtection="1">
      <alignment horizontal="right" vertical="center"/>
      <protection hidden="1"/>
    </xf>
    <xf numFmtId="1" fontId="9" fillId="0" borderId="21" xfId="0" applyNumberFormat="1" applyFont="1" applyFill="1" applyBorder="1" applyAlignment="1" applyProtection="1">
      <alignment horizontal="center" vertical="center"/>
      <protection hidden="1"/>
    </xf>
    <xf numFmtId="0" fontId="11" fillId="0" borderId="46" xfId="0" applyFont="1" applyFill="1" applyBorder="1" applyAlignment="1" applyProtection="1">
      <alignment horizontal="center" vertical="center"/>
      <protection hidden="1"/>
    </xf>
    <xf numFmtId="1" fontId="9" fillId="0" borderId="42" xfId="0" applyNumberFormat="1" applyFont="1" applyFill="1" applyBorder="1" applyAlignment="1" applyProtection="1">
      <alignment horizontal="center" vertical="center"/>
      <protection hidden="1"/>
    </xf>
    <xf numFmtId="1" fontId="9" fillId="0" borderId="13" xfId="0" applyNumberFormat="1" applyFont="1" applyFill="1" applyBorder="1" applyAlignment="1" applyProtection="1">
      <alignment horizontal="center" vertical="center"/>
      <protection hidden="1"/>
    </xf>
    <xf numFmtId="1" fontId="9" fillId="0" borderId="25" xfId="0" applyNumberFormat="1" applyFont="1" applyFill="1" applyBorder="1" applyAlignment="1" applyProtection="1">
      <alignment horizontal="center" vertical="center"/>
      <protection hidden="1"/>
    </xf>
    <xf numFmtId="1" fontId="11" fillId="0" borderId="47" xfId="0" applyNumberFormat="1" applyFont="1" applyFill="1" applyBorder="1" applyAlignment="1" applyProtection="1">
      <alignment horizontal="center" vertical="center"/>
      <protection hidden="1"/>
    </xf>
    <xf numFmtId="1" fontId="11" fillId="0" borderId="35" xfId="0" applyNumberFormat="1" applyFont="1" applyFill="1" applyBorder="1" applyAlignment="1" applyProtection="1">
      <alignment horizontal="center" vertical="center"/>
      <protection hidden="1"/>
    </xf>
    <xf numFmtId="0" fontId="11" fillId="0" borderId="35" xfId="0" applyFont="1" applyFill="1" applyBorder="1" applyAlignment="1" applyProtection="1">
      <alignment horizontal="center" vertical="center"/>
      <protection hidden="1"/>
    </xf>
    <xf numFmtId="0" fontId="11" fillId="0" borderId="38" xfId="0" applyFont="1" applyFill="1" applyBorder="1" applyAlignment="1" applyProtection="1">
      <alignment horizontal="center" vertical="center"/>
      <protection hidden="1"/>
    </xf>
    <xf numFmtId="0" fontId="9" fillId="0" borderId="25" xfId="0" applyFont="1" applyFill="1" applyBorder="1" applyAlignment="1" applyProtection="1" quotePrefix="1">
      <alignment horizontal="left"/>
      <protection locked="0"/>
    </xf>
    <xf numFmtId="1" fontId="11" fillId="0" borderId="1" xfId="0" applyNumberFormat="1" applyFont="1" applyFill="1" applyBorder="1" applyAlignment="1" applyProtection="1">
      <alignment horizontal="center" vertical="center"/>
      <protection hidden="1"/>
    </xf>
    <xf numFmtId="1" fontId="11" fillId="0" borderId="2" xfId="0" applyNumberFormat="1" applyFont="1" applyFill="1" applyBorder="1" applyAlignment="1" applyProtection="1">
      <alignment horizontal="center" vertical="center"/>
      <protection hidden="1"/>
    </xf>
    <xf numFmtId="0" fontId="2" fillId="0" borderId="40" xfId="0" applyFont="1" applyFill="1" applyBorder="1" applyAlignment="1" applyProtection="1">
      <alignment horizontal="center"/>
      <protection hidden="1"/>
    </xf>
    <xf numFmtId="0" fontId="2" fillId="0" borderId="47"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1" fontId="11" fillId="0" borderId="2" xfId="0" applyNumberFormat="1" applyFont="1" applyFill="1" applyBorder="1" applyAlignment="1" applyProtection="1">
      <alignment horizontal="center"/>
      <protection hidden="1"/>
    </xf>
    <xf numFmtId="0" fontId="11" fillId="0" borderId="2" xfId="0" applyFont="1" applyFill="1" applyBorder="1" applyAlignment="1" applyProtection="1">
      <alignment horizontal="center"/>
      <protection hidden="1"/>
    </xf>
    <xf numFmtId="0" fontId="11" fillId="0" borderId="2" xfId="0" applyFont="1" applyFill="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11" fillId="0" borderId="2" xfId="0" applyFont="1" applyBorder="1" applyAlignment="1" applyProtection="1">
      <alignment horizontal="center"/>
      <protection hidden="1"/>
    </xf>
    <xf numFmtId="0" fontId="11" fillId="0" borderId="48" xfId="0" applyFont="1" applyBorder="1" applyAlignment="1" applyProtection="1">
      <alignment horizontal="center"/>
      <protection hidden="1"/>
    </xf>
    <xf numFmtId="0" fontId="11" fillId="0" borderId="29" xfId="0" applyFont="1" applyBorder="1" applyAlignment="1" applyProtection="1">
      <alignment horizont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384"/>
  <sheetViews>
    <sheetView tabSelected="1" zoomScaleSheetLayoutView="100" workbookViewId="0" topLeftCell="B1">
      <selection activeCell="C22" sqref="C3:C22"/>
    </sheetView>
  </sheetViews>
  <sheetFormatPr defaultColWidth="9.140625" defaultRowHeight="12.75"/>
  <cols>
    <col min="1" max="1" width="9.140625" style="93" hidden="1" customWidth="1"/>
    <col min="2" max="2" width="9.57421875" style="93" customWidth="1"/>
    <col min="3" max="4" width="19.421875" style="94" customWidth="1"/>
    <col min="5" max="5" width="8.7109375" style="95" customWidth="1"/>
    <col min="6" max="6" width="1.57421875" style="96" bestFit="1" customWidth="1"/>
    <col min="7" max="7" width="8.7109375" style="97" customWidth="1"/>
    <col min="8" max="8" width="6.140625" style="98" customWidth="1"/>
    <col min="9" max="9" width="7.421875" style="99" customWidth="1"/>
    <col min="10" max="11" width="9.421875" style="93" customWidth="1"/>
    <col min="12" max="12" width="9.421875" style="94" customWidth="1"/>
    <col min="13" max="13" width="9.140625" style="93" customWidth="1"/>
    <col min="14" max="14" width="2.57421875" style="93" customWidth="1"/>
    <col min="15" max="15" width="2.00390625" style="93" customWidth="1"/>
    <col min="16" max="16" width="9.140625" style="100" customWidth="1"/>
    <col min="17" max="17" width="3.8515625" style="93" customWidth="1"/>
    <col min="18" max="18" width="17.00390625" style="93" customWidth="1"/>
    <col min="19" max="19" width="2.7109375" style="93" customWidth="1"/>
    <col min="20" max="20" width="1.7109375" style="93" bestFit="1" customWidth="1"/>
    <col min="21" max="22" width="2.7109375" style="93" customWidth="1"/>
    <col min="23" max="23" width="1.7109375" style="93" bestFit="1" customWidth="1"/>
    <col min="24" max="25" width="2.7109375" style="93" customWidth="1"/>
    <col min="26" max="26" width="1.7109375" style="93" bestFit="1" customWidth="1"/>
    <col min="27" max="28" width="2.7109375" style="93" customWidth="1"/>
    <col min="29" max="29" width="1.7109375" style="93" bestFit="1" customWidth="1"/>
    <col min="30" max="31" width="2.7109375" style="93" customWidth="1"/>
    <col min="32" max="32" width="1.7109375" style="93" bestFit="1" customWidth="1"/>
    <col min="33" max="34" width="2.7109375" style="93" customWidth="1"/>
    <col min="35" max="35" width="1.7109375" style="93" bestFit="1" customWidth="1"/>
    <col min="36" max="37" width="2.7109375" style="93" customWidth="1"/>
    <col min="38" max="38" width="1.7109375" style="93" bestFit="1" customWidth="1"/>
    <col min="39" max="40" width="2.7109375" style="93" customWidth="1"/>
    <col min="41" max="41" width="1.7109375" style="93" bestFit="1" customWidth="1"/>
    <col min="42" max="43" width="2.7109375" style="93" customWidth="1"/>
    <col min="44" max="44" width="1.7109375" style="93" bestFit="1" customWidth="1"/>
    <col min="45" max="46" width="2.7109375" style="93" customWidth="1"/>
    <col min="47" max="47" width="1.7109375" style="93" bestFit="1" customWidth="1"/>
    <col min="48" max="49" width="2.7109375" style="93" customWidth="1"/>
    <col min="50" max="50" width="1.7109375" style="93" customWidth="1"/>
    <col min="51" max="52" width="2.7109375" style="93" customWidth="1"/>
    <col min="53" max="53" width="1.7109375" style="93" customWidth="1"/>
    <col min="54" max="55" width="2.7109375" style="93" customWidth="1"/>
    <col min="56" max="56" width="1.7109375" style="93" customWidth="1"/>
    <col min="57" max="58" width="2.7109375" style="93" customWidth="1"/>
    <col min="59" max="59" width="1.7109375" style="93" customWidth="1"/>
    <col min="60" max="61" width="2.7109375" style="93" customWidth="1"/>
    <col min="62" max="62" width="1.7109375" style="93" customWidth="1"/>
    <col min="63" max="64" width="2.7109375" style="93" customWidth="1"/>
    <col min="65" max="65" width="1.7109375" style="93" customWidth="1"/>
    <col min="66" max="67" width="2.7109375" style="93" customWidth="1"/>
    <col min="68" max="68" width="1.7109375" style="93" customWidth="1"/>
    <col min="69" max="70" width="2.7109375" style="93" customWidth="1"/>
    <col min="71" max="71" width="1.7109375" style="93" customWidth="1"/>
    <col min="72" max="73" width="2.7109375" style="93" customWidth="1"/>
    <col min="74" max="74" width="1.7109375" style="93" customWidth="1"/>
    <col min="75" max="76" width="2.7109375" style="93" customWidth="1"/>
    <col min="77" max="77" width="1.7109375" style="93" bestFit="1" customWidth="1"/>
    <col min="78" max="79" width="2.7109375" style="93" customWidth="1"/>
    <col min="80" max="80" width="1.7109375" style="93" bestFit="1" customWidth="1"/>
    <col min="81" max="81" width="2.7109375" style="93" customWidth="1"/>
    <col min="82" max="82" width="3.28125" style="93" customWidth="1"/>
    <col min="83" max="83" width="0.9921875" style="93" customWidth="1"/>
    <col min="84" max="84" width="3.28125" style="93" customWidth="1"/>
    <col min="85" max="85" width="4.00390625" style="93" customWidth="1"/>
    <col min="86" max="89" width="2.7109375" style="93" customWidth="1"/>
    <col min="90" max="90" width="4.28125" style="93" customWidth="1"/>
    <col min="91" max="91" width="9.140625" style="93" customWidth="1"/>
    <col min="92" max="99" width="0" style="93" hidden="1" customWidth="1"/>
    <col min="100" max="16384" width="9.140625" style="93" customWidth="1"/>
  </cols>
  <sheetData>
    <row r="1" spans="2:99" s="2" customFormat="1" ht="13.5" thickBot="1">
      <c r="B1" s="1" t="s">
        <v>18</v>
      </c>
      <c r="C1" s="74"/>
      <c r="D1" s="74"/>
      <c r="E1" s="75"/>
      <c r="F1" s="46"/>
      <c r="G1" s="76"/>
      <c r="H1" s="77"/>
      <c r="I1" s="78"/>
      <c r="L1" s="74"/>
      <c r="P1" s="79"/>
      <c r="S1" s="72">
        <f>VLOOKUP(S2,$M$28:$R$48,5,FALSE)</f>
        <v>11</v>
      </c>
      <c r="U1" s="72">
        <f>VLOOKUP(S2,$M$28:$R$48,5,FALSE)</f>
        <v>11</v>
      </c>
      <c r="V1" s="72">
        <f>VLOOKUP(V2,$M$28:$R$48,5,FALSE)</f>
        <v>13</v>
      </c>
      <c r="X1" s="72">
        <f>VLOOKUP(V2,$M$28:$R$48,5,FALSE)</f>
        <v>13</v>
      </c>
      <c r="Y1" s="72">
        <f>VLOOKUP(Y2,$M$28:$R$48,5,FALSE)</f>
        <v>1</v>
      </c>
      <c r="AA1" s="72">
        <f>VLOOKUP(Y2,$M$28:$R$48,5,FALSE)</f>
        <v>1</v>
      </c>
      <c r="AB1" s="72">
        <f>VLOOKUP(AB2,$M$28:$R$48,5,FALSE)</f>
        <v>12</v>
      </c>
      <c r="AD1" s="72">
        <f>VLOOKUP(AB2,$M$28:$R$48,5,FALSE)</f>
        <v>12</v>
      </c>
      <c r="AE1" s="72">
        <f>VLOOKUP(AE2,$M$28:$R$48,5,FALSE)</f>
        <v>3</v>
      </c>
      <c r="AG1" s="72">
        <f>VLOOKUP(AE2,$M$28:$R$48,5,FALSE)</f>
        <v>3</v>
      </c>
      <c r="AH1" s="72">
        <f>VLOOKUP(AH2,$M$28:$R$48,5,FALSE)</f>
        <v>16</v>
      </c>
      <c r="AJ1" s="72">
        <f>VLOOKUP(AH2,$M$28:$R$48,5,FALSE)</f>
        <v>16</v>
      </c>
      <c r="AK1" s="72">
        <f>VLOOKUP(AK2,$M$28:$R$48,5,FALSE)</f>
        <v>6</v>
      </c>
      <c r="AM1" s="72">
        <f>VLOOKUP(AK2,$M$28:$R$48,5,FALSE)</f>
        <v>6</v>
      </c>
      <c r="AN1" s="72">
        <f>VLOOKUP(AN2,$M$28:$R$48,5,FALSE)</f>
        <v>18</v>
      </c>
      <c r="AP1" s="72">
        <f>VLOOKUP(AN2,$M$28:$R$48,5,FALSE)</f>
        <v>18</v>
      </c>
      <c r="AQ1" s="72">
        <f>VLOOKUP(AQ2,$M$28:$R$48,5,FALSE)</f>
        <v>15</v>
      </c>
      <c r="AS1" s="72">
        <f>VLOOKUP(AQ2,$M$28:$R$48,5,FALSE)</f>
        <v>15</v>
      </c>
      <c r="AT1" s="72">
        <f>VLOOKUP(AT2,$M$28:$R$48,5,FALSE)</f>
        <v>4</v>
      </c>
      <c r="AV1" s="72">
        <f>VLOOKUP(AT2,$M$28:$R$48,5,FALSE)</f>
        <v>4</v>
      </c>
      <c r="AW1" s="72">
        <f>VLOOKUP(AW2,$M$28:$R$48,5,FALSE)</f>
        <v>17</v>
      </c>
      <c r="AY1" s="72">
        <f>VLOOKUP(AW2,$M$28:$R$48,5,FALSE)</f>
        <v>17</v>
      </c>
      <c r="AZ1" s="72">
        <f>VLOOKUP(AZ2,$M$28:$R$48,5,FALSE)</f>
        <v>2</v>
      </c>
      <c r="BB1" s="72">
        <f>VLOOKUP(AZ2,$M$28:$R$48,5,FALSE)</f>
        <v>2</v>
      </c>
      <c r="BC1" s="72">
        <f>VLOOKUP(BC2,$M$28:$R$48,5,FALSE)</f>
        <v>20</v>
      </c>
      <c r="BE1" s="72">
        <f>VLOOKUP(BC2,$M$28:$R$48,5,FALSE)</f>
        <v>20</v>
      </c>
      <c r="BF1" s="72">
        <f>VLOOKUP(BF2,$M$28:$R$48,5,FALSE)</f>
        <v>8</v>
      </c>
      <c r="BH1" s="72">
        <f>VLOOKUP(BF2,$M$28:$R$48,5,FALSE)</f>
        <v>8</v>
      </c>
      <c r="BI1" s="72">
        <f>VLOOKUP(BI2,$M$28:$R$48,5,FALSE)</f>
        <v>14</v>
      </c>
      <c r="BK1" s="72">
        <f>VLOOKUP(BI2,$M$28:$R$48,5,FALSE)</f>
        <v>14</v>
      </c>
      <c r="BL1" s="72">
        <f>VLOOKUP(BL2,$M$28:$R$48,5,FALSE)</f>
        <v>9</v>
      </c>
      <c r="BN1" s="72">
        <f>VLOOKUP(BL2,$M$28:$R$48,5,FALSE)</f>
        <v>9</v>
      </c>
      <c r="BO1" s="72">
        <f>VLOOKUP(BO2,$M$28:$R$48,5,FALSE)</f>
        <v>19</v>
      </c>
      <c r="BQ1" s="72">
        <f>VLOOKUP(BO2,$M$28:$R$48,5,FALSE)</f>
        <v>19</v>
      </c>
      <c r="BR1" s="72">
        <f>VLOOKUP(BR2,$M$28:$R$48,5,FALSE)</f>
        <v>10</v>
      </c>
      <c r="BT1" s="72">
        <f>VLOOKUP(BR2,$M$28:$R$48,5,FALSE)</f>
        <v>10</v>
      </c>
      <c r="BU1" s="72">
        <f>VLOOKUP(BU2,$M$28:$R$48,5,FALSE)</f>
        <v>5</v>
      </c>
      <c r="BW1" s="72">
        <f>VLOOKUP(BU2,$M$28:$R$48,5,FALSE)</f>
        <v>5</v>
      </c>
      <c r="BX1" s="72">
        <f>VLOOKUP(BX2,$M$28:$R$48,5,FALSE)</f>
        <v>7</v>
      </c>
      <c r="BZ1" s="72">
        <f>VLOOKUP(BX2,$M$28:$R$48,5,FALSE)</f>
        <v>7</v>
      </c>
      <c r="CA1" s="72">
        <f>VLOOKUP(CA2,$M$28:$R$48,5,FALSE)</f>
        <v>21</v>
      </c>
      <c r="CC1" s="72">
        <f>VLOOKUP(CA2,$M$28:$R$48,5,FALSE)</f>
        <v>21</v>
      </c>
      <c r="CD1" s="72"/>
      <c r="CE1" s="72"/>
      <c r="CF1" s="72"/>
      <c r="CG1" s="72"/>
      <c r="CH1" s="72"/>
      <c r="CI1" s="72"/>
      <c r="CJ1" s="72"/>
      <c r="CK1" s="72"/>
      <c r="CL1" s="72"/>
      <c r="CN1" s="146">
        <v>1</v>
      </c>
      <c r="CO1" s="146">
        <v>2</v>
      </c>
      <c r="CP1" s="146">
        <v>3</v>
      </c>
      <c r="CQ1" s="146">
        <v>4</v>
      </c>
      <c r="CR1" s="146">
        <v>5</v>
      </c>
      <c r="CS1" s="146">
        <v>6</v>
      </c>
      <c r="CT1" s="146">
        <v>7</v>
      </c>
      <c r="CU1" s="146">
        <v>8</v>
      </c>
    </row>
    <row r="2" spans="2:99" s="157" customFormat="1" ht="19.5" customHeight="1" thickBot="1">
      <c r="B2" s="153" t="s">
        <v>50</v>
      </c>
      <c r="C2" s="275" t="s">
        <v>20</v>
      </c>
      <c r="D2" s="275"/>
      <c r="E2" s="269" t="s">
        <v>22</v>
      </c>
      <c r="F2" s="269"/>
      <c r="G2" s="269"/>
      <c r="H2" s="155" t="s">
        <v>23</v>
      </c>
      <c r="I2" s="154" t="s">
        <v>17</v>
      </c>
      <c r="J2" s="154" t="s">
        <v>24</v>
      </c>
      <c r="K2" s="154" t="s">
        <v>25</v>
      </c>
      <c r="L2" s="156" t="s">
        <v>26</v>
      </c>
      <c r="P2" s="158"/>
      <c r="Q2" s="153" t="s">
        <v>50</v>
      </c>
      <c r="R2" s="154" t="s">
        <v>20</v>
      </c>
      <c r="S2" s="276">
        <v>1</v>
      </c>
      <c r="T2" s="276"/>
      <c r="U2" s="276"/>
      <c r="V2" s="276">
        <v>2</v>
      </c>
      <c r="W2" s="276"/>
      <c r="X2" s="276"/>
      <c r="Y2" s="276">
        <v>3</v>
      </c>
      <c r="Z2" s="276"/>
      <c r="AA2" s="276"/>
      <c r="AB2" s="276">
        <v>4</v>
      </c>
      <c r="AC2" s="276"/>
      <c r="AD2" s="276"/>
      <c r="AE2" s="276">
        <v>5</v>
      </c>
      <c r="AF2" s="276"/>
      <c r="AG2" s="276"/>
      <c r="AH2" s="276">
        <v>6</v>
      </c>
      <c r="AI2" s="276"/>
      <c r="AJ2" s="276"/>
      <c r="AK2" s="276">
        <v>7</v>
      </c>
      <c r="AL2" s="276"/>
      <c r="AM2" s="276"/>
      <c r="AN2" s="276">
        <v>8</v>
      </c>
      <c r="AO2" s="276"/>
      <c r="AP2" s="276"/>
      <c r="AQ2" s="276">
        <v>9</v>
      </c>
      <c r="AR2" s="276"/>
      <c r="AS2" s="276"/>
      <c r="AT2" s="276">
        <v>10</v>
      </c>
      <c r="AU2" s="276"/>
      <c r="AV2" s="276"/>
      <c r="AW2" s="276">
        <v>11</v>
      </c>
      <c r="AX2" s="276"/>
      <c r="AY2" s="276"/>
      <c r="AZ2" s="276">
        <v>12</v>
      </c>
      <c r="BA2" s="276"/>
      <c r="BB2" s="276"/>
      <c r="BC2" s="276">
        <v>13</v>
      </c>
      <c r="BD2" s="276"/>
      <c r="BE2" s="276"/>
      <c r="BF2" s="276">
        <v>14</v>
      </c>
      <c r="BG2" s="276"/>
      <c r="BH2" s="276"/>
      <c r="BI2" s="276">
        <v>15</v>
      </c>
      <c r="BJ2" s="276"/>
      <c r="BK2" s="276"/>
      <c r="BL2" s="276">
        <v>16</v>
      </c>
      <c r="BM2" s="276"/>
      <c r="BN2" s="276"/>
      <c r="BO2" s="276">
        <v>17</v>
      </c>
      <c r="BP2" s="276"/>
      <c r="BQ2" s="276"/>
      <c r="BR2" s="276">
        <v>18</v>
      </c>
      <c r="BS2" s="276"/>
      <c r="BT2" s="276"/>
      <c r="BU2" s="276">
        <v>19</v>
      </c>
      <c r="BV2" s="276"/>
      <c r="BW2" s="276"/>
      <c r="BX2" s="276">
        <v>20</v>
      </c>
      <c r="BY2" s="276"/>
      <c r="BZ2" s="276"/>
      <c r="CA2" s="277">
        <v>21</v>
      </c>
      <c r="CB2" s="276"/>
      <c r="CC2" s="278"/>
      <c r="CD2" s="268" t="s">
        <v>22</v>
      </c>
      <c r="CE2" s="269"/>
      <c r="CF2" s="269"/>
      <c r="CG2" s="155" t="s">
        <v>23</v>
      </c>
      <c r="CH2" s="154" t="s">
        <v>52</v>
      </c>
      <c r="CI2" s="154" t="s">
        <v>53</v>
      </c>
      <c r="CJ2" s="154" t="s">
        <v>54</v>
      </c>
      <c r="CK2" s="259" t="s">
        <v>55</v>
      </c>
      <c r="CL2" s="156" t="s">
        <v>50</v>
      </c>
      <c r="CN2" s="159"/>
      <c r="CO2" s="159" t="s">
        <v>51</v>
      </c>
      <c r="CP2" s="137"/>
      <c r="CQ2" s="160">
        <v>1</v>
      </c>
      <c r="CR2" s="160">
        <v>0</v>
      </c>
      <c r="CS2" s="137"/>
      <c r="CT2" s="160">
        <v>0</v>
      </c>
      <c r="CU2" s="137"/>
    </row>
    <row r="3" spans="2:99" s="157" customFormat="1" ht="19.5" customHeight="1">
      <c r="B3" s="161">
        <v>1</v>
      </c>
      <c r="C3" s="162" t="str">
        <f>VLOOKUP(B3,$M$28:$R$48,6,FALSE)</f>
        <v>Matīss Saulītis</v>
      </c>
      <c r="D3" s="163"/>
      <c r="E3" s="149">
        <f>VLOOKUP(B3,$A$28:$L$48,5,FALSE)</f>
        <v>83</v>
      </c>
      <c r="F3" s="164" t="s">
        <v>19</v>
      </c>
      <c r="G3" s="165">
        <f>VLOOKUP(B3,$A$28:$L$48,7,FALSE)</f>
        <v>43</v>
      </c>
      <c r="H3" s="166">
        <f>VLOOKUP(B3,$A$28:$L$48,8,FALSE)</f>
        <v>40</v>
      </c>
      <c r="I3" s="167">
        <f>VLOOKUP(B3,$A$28:$L$48,9,FALSE)</f>
        <v>31</v>
      </c>
      <c r="J3" s="166">
        <f>VLOOKUP(B3,$A$28:$L$48,10,FALSE)</f>
        <v>15</v>
      </c>
      <c r="K3" s="166">
        <f>VLOOKUP(B3,$A$28:$L$48,11,FALSE)</f>
        <v>1</v>
      </c>
      <c r="L3" s="168">
        <f>VLOOKUP(B3,$A$28:$L$48,12,FALSE)</f>
        <v>3</v>
      </c>
      <c r="P3" s="169">
        <f>VLOOKUP(Q3,$M$28:$R$48,5,FALSE)</f>
        <v>11</v>
      </c>
      <c r="Q3" s="170">
        <v>1</v>
      </c>
      <c r="R3" s="171" t="str">
        <f>VLOOKUP(Q3,$M$28:$R$48,6,FALSE)</f>
        <v>Matīss Saulītis</v>
      </c>
      <c r="S3" s="172"/>
      <c r="T3" s="173"/>
      <c r="U3" s="173"/>
      <c r="V3" s="174">
        <f>VLOOKUP($Q3,$M$28:$CC$48,(7+(V$1-1)*3),FALSE)</f>
        <v>0</v>
      </c>
      <c r="W3" s="175" t="s">
        <v>19</v>
      </c>
      <c r="X3" s="176">
        <f>VLOOKUP($Q3,$M$28:$CC$48,(9+(X$1-1)*3),FALSE)</f>
        <v>1</v>
      </c>
      <c r="Y3" s="174">
        <f>VLOOKUP($Q3,$M$28:$CC$48,(7+(Y$1-1)*3),FALSE)</f>
        <v>6</v>
      </c>
      <c r="Z3" s="175" t="s">
        <v>19</v>
      </c>
      <c r="AA3" s="176">
        <f>VLOOKUP($Q3,$M$28:$CC$48,(9+(AA$1-1)*3),FALSE)</f>
        <v>6</v>
      </c>
      <c r="AB3" s="174">
        <f>VLOOKUP($Q3,$M$28:$CC$48,(7+(AB$1-1)*3),FALSE)</f>
        <v>4</v>
      </c>
      <c r="AC3" s="175" t="s">
        <v>19</v>
      </c>
      <c r="AD3" s="176">
        <f>VLOOKUP($Q3,$M$28:$CC$48,(9+(AD$1-1)*3),FALSE)</f>
        <v>2</v>
      </c>
      <c r="AE3" s="174">
        <f>VLOOKUP($Q3,$M$28:$CC$48,(7+(AE$1-1)*3),FALSE)</f>
        <v>0</v>
      </c>
      <c r="AF3" s="175" t="s">
        <v>19</v>
      </c>
      <c r="AG3" s="176">
        <f>VLOOKUP($Q3,$M$28:$CC$48,(9+(AG$1-1)*3),FALSE)</f>
        <v>1</v>
      </c>
      <c r="AH3" s="174">
        <f>VLOOKUP($Q3,$M$28:$CC$48,(7+(AH$1-1)*3),FALSE)</f>
        <v>4</v>
      </c>
      <c r="AI3" s="175" t="s">
        <v>19</v>
      </c>
      <c r="AJ3" s="176">
        <f>VLOOKUP($Q3,$M$28:$CC$48,(9+(AJ$1-1)*3),FALSE)</f>
        <v>3</v>
      </c>
      <c r="AK3" s="174">
        <f aca="true" t="shared" si="0" ref="AK3:AK8">VLOOKUP($Q3,$M$28:$CC$48,(7+(AK$1-1)*3),FALSE)</f>
        <v>5</v>
      </c>
      <c r="AL3" s="175" t="s">
        <v>19</v>
      </c>
      <c r="AM3" s="176">
        <f aca="true" t="shared" si="1" ref="AM3:AM8">VLOOKUP($Q3,$M$28:$CC$48,(9+(AM$1-1)*3),FALSE)</f>
        <v>2</v>
      </c>
      <c r="AN3" s="174">
        <f aca="true" t="shared" si="2" ref="AN3:AN9">VLOOKUP($Q3,$M$28:$CC$48,(7+(AN$1-1)*3),FALSE)</f>
        <v>3</v>
      </c>
      <c r="AO3" s="175" t="s">
        <v>19</v>
      </c>
      <c r="AP3" s="176">
        <f aca="true" t="shared" si="3" ref="AP3:AP9">VLOOKUP($Q3,$M$28:$CC$48,(9+(AP$1-1)*3),FALSE)</f>
        <v>2</v>
      </c>
      <c r="AQ3" s="174">
        <f aca="true" t="shared" si="4" ref="AQ3:AQ10">VLOOKUP($Q3,$M$28:$CC$48,(7+(AQ$1-1)*3),FALSE)</f>
        <v>5</v>
      </c>
      <c r="AR3" s="175" t="s">
        <v>19</v>
      </c>
      <c r="AS3" s="176">
        <f aca="true" t="shared" si="5" ref="AS3:AS10">VLOOKUP($Q3,$M$28:$CC$48,(9+(AS$1-1)*3),FALSE)</f>
        <v>2</v>
      </c>
      <c r="AT3" s="174">
        <f aca="true" t="shared" si="6" ref="AT3:AT11">VLOOKUP($Q3,$M$28:$CC$48,(7+(AT$1-1)*3),FALSE)</f>
        <v>1</v>
      </c>
      <c r="AU3" s="175" t="s">
        <v>19</v>
      </c>
      <c r="AV3" s="176">
        <f aca="true" t="shared" si="7" ref="AV3:AV11">VLOOKUP($Q3,$M$28:$CC$48,(9+(AV$1-1)*3),FALSE)</f>
        <v>2</v>
      </c>
      <c r="AW3" s="174">
        <f aca="true" t="shared" si="8" ref="AW3:AW12">VLOOKUP($Q3,$M$28:$CC$48,(7+(AW$1-1)*3),FALSE)</f>
        <v>4</v>
      </c>
      <c r="AX3" s="175" t="s">
        <v>19</v>
      </c>
      <c r="AY3" s="176">
        <f aca="true" t="shared" si="9" ref="AY3:AY12">VLOOKUP($Q3,$M$28:$CC$48,(9+(AY$1-1)*3),FALSE)</f>
        <v>3</v>
      </c>
      <c r="AZ3" s="174">
        <f aca="true" t="shared" si="10" ref="AZ3:AZ13">VLOOKUP($Q3,$M$28:$CC$48,(7+(AZ$1-1)*3),FALSE)</f>
        <v>8</v>
      </c>
      <c r="BA3" s="175" t="s">
        <v>19</v>
      </c>
      <c r="BB3" s="176">
        <f aca="true" t="shared" si="11" ref="BB3:BB13">VLOOKUP($Q3,$M$28:$CC$48,(9+(BB$1-1)*3),FALSE)</f>
        <v>3</v>
      </c>
      <c r="BC3" s="174">
        <f aca="true" t="shared" si="12" ref="BC3:BC14">VLOOKUP($Q3,$M$28:$CC$48,(7+(BC$1-1)*3),FALSE)</f>
        <v>8</v>
      </c>
      <c r="BD3" s="175" t="s">
        <v>19</v>
      </c>
      <c r="BE3" s="176">
        <f aca="true" t="shared" si="13" ref="BE3:BE14">VLOOKUP($Q3,$M$28:$CC$48,(9+(BE$1-1)*3),FALSE)</f>
        <v>5</v>
      </c>
      <c r="BF3" s="174">
        <f aca="true" t="shared" si="14" ref="BF3:BF15">VLOOKUP($Q3,$M$28:$CC$48,(7+(BF$1-1)*3),FALSE)</f>
        <v>2</v>
      </c>
      <c r="BG3" s="175" t="s">
        <v>19</v>
      </c>
      <c r="BH3" s="176">
        <f aca="true" t="shared" si="15" ref="BH3:BH15">VLOOKUP($Q3,$M$28:$CC$48,(9+(BH$1-1)*3),FALSE)</f>
        <v>1</v>
      </c>
      <c r="BI3" s="174">
        <f aca="true" t="shared" si="16" ref="BI3:BI16">VLOOKUP($Q3,$M$28:$CC$48,(7+(BI$1-1)*3),FALSE)</f>
        <v>3</v>
      </c>
      <c r="BJ3" s="175" t="s">
        <v>19</v>
      </c>
      <c r="BK3" s="176">
        <f aca="true" t="shared" si="17" ref="BK3:BK16">VLOOKUP($Q3,$M$28:$CC$48,(9+(BK$1-1)*3),FALSE)</f>
        <v>1</v>
      </c>
      <c r="BL3" s="174">
        <f aca="true" t="shared" si="18" ref="BL3:BL17">VLOOKUP($Q3,$M$28:$CC$48,(7+(BL$1-1)*3),FALSE)</f>
        <v>7</v>
      </c>
      <c r="BM3" s="175" t="s">
        <v>19</v>
      </c>
      <c r="BN3" s="176">
        <f aca="true" t="shared" si="19" ref="BN3:BN17">VLOOKUP($Q3,$M$28:$CC$48,(9+(BN$1-1)*3),FALSE)</f>
        <v>5</v>
      </c>
      <c r="BO3" s="174">
        <f aca="true" t="shared" si="20" ref="BO3:BO18">VLOOKUP($Q3,$M$28:$CC$48,(7+(BO$1-1)*3),FALSE)</f>
        <v>4</v>
      </c>
      <c r="BP3" s="175" t="s">
        <v>19</v>
      </c>
      <c r="BQ3" s="176">
        <f aca="true" t="shared" si="21" ref="BQ3:BQ18">VLOOKUP($Q3,$M$28:$CC$48,(9+(BQ$1-1)*3),FALSE)</f>
        <v>1</v>
      </c>
      <c r="BR3" s="174">
        <f aca="true" t="shared" si="22" ref="BR3:BR19">VLOOKUP($Q3,$M$28:$CC$48,(7+(BR$1-1)*3),FALSE)</f>
        <v>4</v>
      </c>
      <c r="BS3" s="175" t="s">
        <v>19</v>
      </c>
      <c r="BT3" s="176">
        <f aca="true" t="shared" si="23" ref="BT3:BT19">VLOOKUP($Q3,$M$28:$CC$48,(9+(BT$1-1)*3),FALSE)</f>
        <v>1</v>
      </c>
      <c r="BU3" s="174">
        <f aca="true" t="shared" si="24" ref="BU3:BU20">VLOOKUP($Q3,$M$28:$CC$48,(7+(BU$1-1)*3),FALSE)</f>
        <v>5</v>
      </c>
      <c r="BV3" s="175" t="s">
        <v>19</v>
      </c>
      <c r="BW3" s="176">
        <f aca="true" t="shared" si="25" ref="BW3:BW20">VLOOKUP($Q3,$M$28:$CC$48,(9+(BW$1-1)*3),FALSE)</f>
        <v>2</v>
      </c>
      <c r="BX3" s="174">
        <f aca="true" t="shared" si="26" ref="BX3:BX21">VLOOKUP($Q3,$M$28:$CC$48,(7+(BX$1-1)*3),FALSE)</f>
        <v>10</v>
      </c>
      <c r="BY3" s="175" t="s">
        <v>19</v>
      </c>
      <c r="BZ3" s="176">
        <f aca="true" t="shared" si="27" ref="BZ3:BZ21">VLOOKUP($Q3,$M$28:$CC$48,(9+(BZ$1-1)*3),FALSE)</f>
        <v>0</v>
      </c>
      <c r="CA3" s="175">
        <f aca="true" t="shared" si="28" ref="CA3:CA22">VLOOKUP($Q3,$M$28:$CC$48,(7+(CA$1-1)*3),FALSE)</f>
      </c>
      <c r="CB3" s="175" t="s">
        <v>19</v>
      </c>
      <c r="CC3" s="177">
        <f aca="true" t="shared" si="29" ref="CC3:CC22">VLOOKUP($Q3,$M$28:$CC$48,(9+(CC$1-1)*3),FALSE)</f>
      </c>
      <c r="CD3" s="178">
        <f>E3</f>
        <v>83</v>
      </c>
      <c r="CE3" s="179" t="str">
        <f aca="true" t="shared" si="30" ref="CE3:CK3">F3</f>
        <v>:</v>
      </c>
      <c r="CF3" s="165">
        <f t="shared" si="30"/>
        <v>43</v>
      </c>
      <c r="CG3" s="180">
        <f t="shared" si="30"/>
        <v>40</v>
      </c>
      <c r="CH3" s="181">
        <f t="shared" si="30"/>
        <v>31</v>
      </c>
      <c r="CI3" s="180">
        <f t="shared" si="30"/>
        <v>15</v>
      </c>
      <c r="CJ3" s="180">
        <f t="shared" si="30"/>
        <v>1</v>
      </c>
      <c r="CK3" s="260">
        <f t="shared" si="30"/>
        <v>3</v>
      </c>
      <c r="CL3" s="263">
        <v>1</v>
      </c>
      <c r="CN3" s="159">
        <v>1</v>
      </c>
      <c r="CO3" s="182">
        <f>I28</f>
        <v>29</v>
      </c>
      <c r="CP3" s="159">
        <f>LARGE($CO$3:$CO$23,CN3)</f>
        <v>31</v>
      </c>
      <c r="CQ3" s="159">
        <f>COUNTIF($CP$3:$CP$23,CO3)</f>
        <v>2</v>
      </c>
      <c r="CR3" s="160">
        <f>IF(CP3=CP2,"x",0)</f>
        <v>0</v>
      </c>
      <c r="CS3" s="159">
        <f>MATCH(CP3,$CO$3:$CO$23,0)</f>
        <v>11</v>
      </c>
      <c r="CT3" s="160">
        <f ca="1">IF(CR3="x",CT2+(MATCH(CP3,OFFSET($CO$3,CT2,0):OFFSET($CO$3,20,0),0)),CS3)</f>
        <v>11</v>
      </c>
      <c r="CU3" s="159">
        <f>MATCH(CN3,$CT$3:$CT$23,0)</f>
        <v>3</v>
      </c>
    </row>
    <row r="4" spans="2:99" s="157" customFormat="1" ht="19.5" customHeight="1">
      <c r="B4" s="183">
        <v>2</v>
      </c>
      <c r="C4" s="184" t="str">
        <f aca="true" t="shared" si="31" ref="C4:C23">VLOOKUP(B4,$M$28:$R$48,6,FALSE)</f>
        <v>Arnis Vītols</v>
      </c>
      <c r="D4" s="185"/>
      <c r="E4" s="186">
        <f aca="true" t="shared" si="32" ref="E4:E23">VLOOKUP(B4,$A$28:$L$48,5,FALSE)</f>
        <v>72</v>
      </c>
      <c r="F4" s="187" t="s">
        <v>19</v>
      </c>
      <c r="G4" s="188">
        <f aca="true" t="shared" si="33" ref="G4:G23">VLOOKUP(B4,$A$28:$L$48,7,FALSE)</f>
        <v>33</v>
      </c>
      <c r="H4" s="189">
        <f aca="true" t="shared" si="34" ref="H4:H23">VLOOKUP(B4,$A$28:$L$48,8,FALSE)</f>
        <v>39</v>
      </c>
      <c r="I4" s="190">
        <f aca="true" t="shared" si="35" ref="I4:I23">VLOOKUP(B4,$A$28:$L$48,9,FALSE)</f>
        <v>30</v>
      </c>
      <c r="J4" s="189">
        <f aca="true" t="shared" si="36" ref="J4:J23">VLOOKUP(B4,$A$28:$L$48,10,FALSE)</f>
        <v>14</v>
      </c>
      <c r="K4" s="189">
        <f aca="true" t="shared" si="37" ref="K4:K23">VLOOKUP(B4,$A$28:$L$48,11,FALSE)</f>
        <v>2</v>
      </c>
      <c r="L4" s="191">
        <f aca="true" t="shared" si="38" ref="L4:L23">VLOOKUP(B4,$A$28:$L$48,12,FALSE)</f>
        <v>3</v>
      </c>
      <c r="P4" s="169">
        <f aca="true" t="shared" si="39" ref="P4:P23">VLOOKUP(Q4,$M$28:$R$48,5,FALSE)</f>
        <v>13</v>
      </c>
      <c r="Q4" s="192">
        <v>2</v>
      </c>
      <c r="R4" s="171" t="str">
        <f aca="true" t="shared" si="40" ref="R4:R23">VLOOKUP(Q4,$M$28:$R$48,6,FALSE)</f>
        <v>Arnis Vītols</v>
      </c>
      <c r="S4" s="193">
        <f>X3</f>
        <v>1</v>
      </c>
      <c r="T4" s="194" t="s">
        <v>19</v>
      </c>
      <c r="U4" s="195">
        <f>V3</f>
        <v>0</v>
      </c>
      <c r="V4" s="173"/>
      <c r="W4" s="173"/>
      <c r="X4" s="173"/>
      <c r="Y4" s="174">
        <f>VLOOKUP($Q4,$M$28:$CC$48,(7+(Y$1-1)*3),FALSE)</f>
        <v>0</v>
      </c>
      <c r="Z4" s="175" t="s">
        <v>19</v>
      </c>
      <c r="AA4" s="176">
        <f>VLOOKUP($Q4,$M$28:$CC$48,(9+(AA$1-1)*3),FALSE)</f>
        <v>6</v>
      </c>
      <c r="AB4" s="174">
        <f>VLOOKUP($Q4,$M$28:$CC$48,(7+(AB$1-1)*3),FALSE)</f>
        <v>1</v>
      </c>
      <c r="AC4" s="175" t="s">
        <v>19</v>
      </c>
      <c r="AD4" s="176">
        <f>VLOOKUP($Q4,$M$28:$CC$48,(9+(AD$1-1)*3),FALSE)</f>
        <v>3</v>
      </c>
      <c r="AE4" s="174">
        <f>VLOOKUP($Q4,$M$28:$CC$48,(7+(AE$1-1)*3),FALSE)</f>
        <v>2</v>
      </c>
      <c r="AF4" s="175" t="s">
        <v>19</v>
      </c>
      <c r="AG4" s="176">
        <f>VLOOKUP($Q4,$M$28:$CC$48,(9+(AG$1-1)*3),FALSE)</f>
        <v>4</v>
      </c>
      <c r="AH4" s="174">
        <f>VLOOKUP($Q4,$M$28:$CC$48,(7+(AH$1-1)*3),FALSE)</f>
        <v>4</v>
      </c>
      <c r="AI4" s="175" t="s">
        <v>19</v>
      </c>
      <c r="AJ4" s="176">
        <f>VLOOKUP($Q4,$M$28:$CC$48,(9+(AJ$1-1)*3),FALSE)</f>
        <v>1</v>
      </c>
      <c r="AK4" s="174">
        <f t="shared" si="0"/>
        <v>3</v>
      </c>
      <c r="AL4" s="175" t="s">
        <v>19</v>
      </c>
      <c r="AM4" s="176">
        <f t="shared" si="1"/>
        <v>0</v>
      </c>
      <c r="AN4" s="174">
        <f t="shared" si="2"/>
        <v>4</v>
      </c>
      <c r="AO4" s="175" t="s">
        <v>19</v>
      </c>
      <c r="AP4" s="176">
        <f t="shared" si="3"/>
        <v>4</v>
      </c>
      <c r="AQ4" s="174">
        <f t="shared" si="4"/>
        <v>4</v>
      </c>
      <c r="AR4" s="175" t="s">
        <v>19</v>
      </c>
      <c r="AS4" s="176">
        <f t="shared" si="5"/>
        <v>2</v>
      </c>
      <c r="AT4" s="174">
        <f t="shared" si="6"/>
        <v>4</v>
      </c>
      <c r="AU4" s="175" t="s">
        <v>19</v>
      </c>
      <c r="AV4" s="176">
        <f t="shared" si="7"/>
        <v>2</v>
      </c>
      <c r="AW4" s="174">
        <f t="shared" si="8"/>
        <v>2</v>
      </c>
      <c r="AX4" s="175" t="s">
        <v>19</v>
      </c>
      <c r="AY4" s="176">
        <f t="shared" si="9"/>
        <v>2</v>
      </c>
      <c r="AZ4" s="174">
        <f t="shared" si="10"/>
        <v>4</v>
      </c>
      <c r="BA4" s="175" t="s">
        <v>19</v>
      </c>
      <c r="BB4" s="176">
        <f t="shared" si="11"/>
        <v>1</v>
      </c>
      <c r="BC4" s="174">
        <f t="shared" si="12"/>
        <v>4</v>
      </c>
      <c r="BD4" s="175" t="s">
        <v>19</v>
      </c>
      <c r="BE4" s="176">
        <f t="shared" si="13"/>
        <v>3</v>
      </c>
      <c r="BF4" s="174">
        <f t="shared" si="14"/>
        <v>6</v>
      </c>
      <c r="BG4" s="175" t="s">
        <v>19</v>
      </c>
      <c r="BH4" s="176">
        <f t="shared" si="15"/>
        <v>1</v>
      </c>
      <c r="BI4" s="174">
        <f t="shared" si="16"/>
        <v>4</v>
      </c>
      <c r="BJ4" s="175" t="s">
        <v>19</v>
      </c>
      <c r="BK4" s="176">
        <f t="shared" si="17"/>
        <v>0</v>
      </c>
      <c r="BL4" s="174">
        <f t="shared" si="18"/>
        <v>4</v>
      </c>
      <c r="BM4" s="175" t="s">
        <v>19</v>
      </c>
      <c r="BN4" s="176">
        <f t="shared" si="19"/>
        <v>0</v>
      </c>
      <c r="BO4" s="174">
        <f t="shared" si="20"/>
        <v>5</v>
      </c>
      <c r="BP4" s="175" t="s">
        <v>19</v>
      </c>
      <c r="BQ4" s="176">
        <f t="shared" si="21"/>
        <v>1</v>
      </c>
      <c r="BR4" s="174">
        <f t="shared" si="22"/>
        <v>4</v>
      </c>
      <c r="BS4" s="175" t="s">
        <v>19</v>
      </c>
      <c r="BT4" s="176">
        <f t="shared" si="23"/>
        <v>1</v>
      </c>
      <c r="BU4" s="174">
        <f t="shared" si="24"/>
        <v>6</v>
      </c>
      <c r="BV4" s="175" t="s">
        <v>19</v>
      </c>
      <c r="BW4" s="176">
        <f t="shared" si="25"/>
        <v>2</v>
      </c>
      <c r="BX4" s="174">
        <f t="shared" si="26"/>
        <v>10</v>
      </c>
      <c r="BY4" s="175" t="s">
        <v>19</v>
      </c>
      <c r="BZ4" s="176">
        <f t="shared" si="27"/>
        <v>0</v>
      </c>
      <c r="CA4" s="175">
        <f t="shared" si="28"/>
      </c>
      <c r="CB4" s="175" t="s">
        <v>19</v>
      </c>
      <c r="CC4" s="177">
        <f t="shared" si="29"/>
      </c>
      <c r="CD4" s="196">
        <f aca="true" t="shared" si="41" ref="CD4:CD23">E4</f>
        <v>72</v>
      </c>
      <c r="CE4" s="197" t="str">
        <f aca="true" t="shared" si="42" ref="CE4:CE23">F4</f>
        <v>:</v>
      </c>
      <c r="CF4" s="188">
        <f aca="true" t="shared" si="43" ref="CF4:CF23">G4</f>
        <v>33</v>
      </c>
      <c r="CG4" s="189">
        <f aca="true" t="shared" si="44" ref="CG4:CG23">H4</f>
        <v>39</v>
      </c>
      <c r="CH4" s="190">
        <f aca="true" t="shared" si="45" ref="CH4:CH23">I4</f>
        <v>30</v>
      </c>
      <c r="CI4" s="189">
        <f aca="true" t="shared" si="46" ref="CI4:CI23">J4</f>
        <v>14</v>
      </c>
      <c r="CJ4" s="189">
        <f aca="true" t="shared" si="47" ref="CJ4:CJ23">K4</f>
        <v>2</v>
      </c>
      <c r="CK4" s="261">
        <f aca="true" t="shared" si="48" ref="CK4:CK23">L4</f>
        <v>3</v>
      </c>
      <c r="CL4" s="264">
        <v>2</v>
      </c>
      <c r="CN4" s="159">
        <v>2</v>
      </c>
      <c r="CO4" s="182">
        <f>I29</f>
        <v>18</v>
      </c>
      <c r="CP4" s="159">
        <f>LARGE($CO$3:$CO$23,CN4)</f>
        <v>30</v>
      </c>
      <c r="CQ4" s="159">
        <f>COUNTIF($CP$3:$CP$23,CO4)</f>
        <v>1</v>
      </c>
      <c r="CR4" s="160">
        <f>IF(CP4=CP3,"x",0)</f>
        <v>0</v>
      </c>
      <c r="CS4" s="159">
        <f>MATCH(CP4,$CO$3:$CO$23,0)</f>
        <v>13</v>
      </c>
      <c r="CT4" s="160">
        <f ca="1">IF(CR4="x",CT3+(MATCH(CP4,OFFSET($CO$3,CT3,0):OFFSET($CO$3,20,0),0)),CS4)</f>
        <v>13</v>
      </c>
      <c r="CU4" s="159">
        <f>MATCH(CN4,$CT$3:$CT$23,0)</f>
        <v>12</v>
      </c>
    </row>
    <row r="5" spans="2:99" s="157" customFormat="1" ht="19.5" customHeight="1">
      <c r="B5" s="183">
        <v>3</v>
      </c>
      <c r="C5" s="184" t="str">
        <f t="shared" si="31"/>
        <v>Mikus Saulītis</v>
      </c>
      <c r="D5" s="185"/>
      <c r="E5" s="186">
        <f t="shared" si="32"/>
        <v>94</v>
      </c>
      <c r="F5" s="187" t="s">
        <v>19</v>
      </c>
      <c r="G5" s="188">
        <f t="shared" si="33"/>
        <v>37</v>
      </c>
      <c r="H5" s="189">
        <f t="shared" si="34"/>
        <v>57</v>
      </c>
      <c r="I5" s="190">
        <f t="shared" si="35"/>
        <v>29</v>
      </c>
      <c r="J5" s="189">
        <f t="shared" si="36"/>
        <v>14</v>
      </c>
      <c r="K5" s="189">
        <f t="shared" si="37"/>
        <v>1</v>
      </c>
      <c r="L5" s="191">
        <f t="shared" si="38"/>
        <v>4</v>
      </c>
      <c r="P5" s="169">
        <f t="shared" si="39"/>
        <v>1</v>
      </c>
      <c r="Q5" s="192">
        <v>3</v>
      </c>
      <c r="R5" s="171" t="str">
        <f t="shared" si="40"/>
        <v>Mikus Saulītis</v>
      </c>
      <c r="S5" s="193">
        <f>AA3</f>
        <v>6</v>
      </c>
      <c r="T5" s="194" t="s">
        <v>19</v>
      </c>
      <c r="U5" s="195">
        <f>Y3</f>
        <v>6</v>
      </c>
      <c r="V5" s="198">
        <f>AA4</f>
        <v>6</v>
      </c>
      <c r="W5" s="199" t="s">
        <v>19</v>
      </c>
      <c r="X5" s="195">
        <f>Y4</f>
        <v>0</v>
      </c>
      <c r="Y5" s="173"/>
      <c r="Z5" s="200"/>
      <c r="AA5" s="173"/>
      <c r="AB5" s="174">
        <f>VLOOKUP($Q5,$M$28:$CC$48,(7+(AB$1-1)*3),FALSE)</f>
        <v>4</v>
      </c>
      <c r="AC5" s="175" t="s">
        <v>19</v>
      </c>
      <c r="AD5" s="176">
        <f>VLOOKUP($Q5,$M$28:$CC$48,(9+(AD$1-1)*3),FALSE)</f>
        <v>1</v>
      </c>
      <c r="AE5" s="174">
        <f>VLOOKUP($Q5,$M$28:$CC$48,(7+(AE$1-1)*3),FALSE)</f>
        <v>6</v>
      </c>
      <c r="AF5" s="175" t="s">
        <v>19</v>
      </c>
      <c r="AG5" s="176">
        <f>VLOOKUP($Q5,$M$28:$CC$48,(9+(AG$1-1)*3),FALSE)</f>
        <v>0</v>
      </c>
      <c r="AH5" s="174">
        <f>VLOOKUP($Q5,$M$28:$CC$48,(7+(AH$1-1)*3),FALSE)</f>
        <v>2</v>
      </c>
      <c r="AI5" s="175" t="s">
        <v>19</v>
      </c>
      <c r="AJ5" s="176">
        <f>VLOOKUP($Q5,$M$28:$CC$48,(9+(AJ$1-1)*3),FALSE)</f>
        <v>4</v>
      </c>
      <c r="AK5" s="174">
        <f t="shared" si="0"/>
        <v>4</v>
      </c>
      <c r="AL5" s="175" t="s">
        <v>19</v>
      </c>
      <c r="AM5" s="176">
        <f t="shared" si="1"/>
        <v>3</v>
      </c>
      <c r="AN5" s="174">
        <f t="shared" si="2"/>
        <v>4</v>
      </c>
      <c r="AO5" s="175" t="s">
        <v>19</v>
      </c>
      <c r="AP5" s="176">
        <f t="shared" si="3"/>
        <v>1</v>
      </c>
      <c r="AQ5" s="174">
        <f t="shared" si="4"/>
        <v>3</v>
      </c>
      <c r="AR5" s="175" t="s">
        <v>19</v>
      </c>
      <c r="AS5" s="176">
        <f t="shared" si="5"/>
        <v>4</v>
      </c>
      <c r="AT5" s="174">
        <f t="shared" si="6"/>
        <v>2</v>
      </c>
      <c r="AU5" s="175" t="s">
        <v>19</v>
      </c>
      <c r="AV5" s="176">
        <f t="shared" si="7"/>
        <v>3</v>
      </c>
      <c r="AW5" s="174">
        <f t="shared" si="8"/>
        <v>7</v>
      </c>
      <c r="AX5" s="175" t="s">
        <v>19</v>
      </c>
      <c r="AY5" s="176">
        <f t="shared" si="9"/>
        <v>2</v>
      </c>
      <c r="AZ5" s="174">
        <f t="shared" si="10"/>
        <v>2</v>
      </c>
      <c r="BA5" s="175" t="s">
        <v>19</v>
      </c>
      <c r="BB5" s="176">
        <f t="shared" si="11"/>
        <v>1</v>
      </c>
      <c r="BC5" s="174">
        <f t="shared" si="12"/>
        <v>5</v>
      </c>
      <c r="BD5" s="175" t="s">
        <v>19</v>
      </c>
      <c r="BE5" s="176">
        <f t="shared" si="13"/>
        <v>6</v>
      </c>
      <c r="BF5" s="174">
        <f t="shared" si="14"/>
        <v>2</v>
      </c>
      <c r="BG5" s="175" t="s">
        <v>19</v>
      </c>
      <c r="BH5" s="176">
        <f t="shared" si="15"/>
        <v>0</v>
      </c>
      <c r="BI5" s="174">
        <f t="shared" si="16"/>
        <v>7</v>
      </c>
      <c r="BJ5" s="175" t="s">
        <v>19</v>
      </c>
      <c r="BK5" s="176">
        <f t="shared" si="17"/>
        <v>1</v>
      </c>
      <c r="BL5" s="174">
        <f t="shared" si="18"/>
        <v>5</v>
      </c>
      <c r="BM5" s="175" t="s">
        <v>19</v>
      </c>
      <c r="BN5" s="176">
        <f t="shared" si="19"/>
        <v>0</v>
      </c>
      <c r="BO5" s="174">
        <f t="shared" si="20"/>
        <v>5</v>
      </c>
      <c r="BP5" s="175" t="s">
        <v>19</v>
      </c>
      <c r="BQ5" s="176">
        <f t="shared" si="21"/>
        <v>2</v>
      </c>
      <c r="BR5" s="174">
        <f t="shared" si="22"/>
        <v>7</v>
      </c>
      <c r="BS5" s="175" t="s">
        <v>19</v>
      </c>
      <c r="BT5" s="176">
        <f t="shared" si="23"/>
        <v>2</v>
      </c>
      <c r="BU5" s="174">
        <f t="shared" si="24"/>
        <v>7</v>
      </c>
      <c r="BV5" s="175" t="s">
        <v>19</v>
      </c>
      <c r="BW5" s="176">
        <f t="shared" si="25"/>
        <v>1</v>
      </c>
      <c r="BX5" s="174">
        <f t="shared" si="26"/>
        <v>10</v>
      </c>
      <c r="BY5" s="175" t="s">
        <v>19</v>
      </c>
      <c r="BZ5" s="176">
        <f t="shared" si="27"/>
        <v>0</v>
      </c>
      <c r="CA5" s="175">
        <f t="shared" si="28"/>
      </c>
      <c r="CB5" s="175" t="s">
        <v>19</v>
      </c>
      <c r="CC5" s="177">
        <f t="shared" si="29"/>
      </c>
      <c r="CD5" s="196">
        <f t="shared" si="41"/>
        <v>94</v>
      </c>
      <c r="CE5" s="197" t="str">
        <f t="shared" si="42"/>
        <v>:</v>
      </c>
      <c r="CF5" s="188">
        <f t="shared" si="43"/>
        <v>37</v>
      </c>
      <c r="CG5" s="189">
        <f t="shared" si="44"/>
        <v>57</v>
      </c>
      <c r="CH5" s="190">
        <f t="shared" si="45"/>
        <v>29</v>
      </c>
      <c r="CI5" s="189">
        <f t="shared" si="46"/>
        <v>14</v>
      </c>
      <c r="CJ5" s="189">
        <f t="shared" si="47"/>
        <v>1</v>
      </c>
      <c r="CK5" s="261">
        <f t="shared" si="48"/>
        <v>4</v>
      </c>
      <c r="CL5" s="264">
        <v>3</v>
      </c>
      <c r="CN5" s="159">
        <v>3</v>
      </c>
      <c r="CO5" s="182">
        <f>I30</f>
        <v>27</v>
      </c>
      <c r="CP5" s="159">
        <f>LARGE($CO$3:$CO$23,CN5)</f>
        <v>29</v>
      </c>
      <c r="CQ5" s="159">
        <f>COUNTIF($CP$3:$CP$23,CO5)</f>
        <v>2</v>
      </c>
      <c r="CR5" s="160">
        <f>IF(CP5=CP4,"x",0)</f>
        <v>0</v>
      </c>
      <c r="CS5" s="159">
        <f>MATCH(CP5,$CO$3:$CO$23,0)</f>
        <v>1</v>
      </c>
      <c r="CT5" s="160">
        <f ca="1">IF(CR5="x",CT4+(MATCH(CP5,OFFSET($CO$3,CT4,0):OFFSET($CO$3,20,0),0)),CS5)</f>
        <v>1</v>
      </c>
      <c r="CU5" s="159">
        <f>MATCH(CN5,$CT$3:$CT$23,0)</f>
        <v>5</v>
      </c>
    </row>
    <row r="6" spans="2:99" s="157" customFormat="1" ht="19.5" customHeight="1">
      <c r="B6" s="183">
        <v>4</v>
      </c>
      <c r="C6" s="184" t="str">
        <f t="shared" si="31"/>
        <v>Edijs Vāvers</v>
      </c>
      <c r="D6" s="185"/>
      <c r="E6" s="186">
        <f t="shared" si="32"/>
        <v>82</v>
      </c>
      <c r="F6" s="187" t="s">
        <v>19</v>
      </c>
      <c r="G6" s="188">
        <f t="shared" si="33"/>
        <v>44</v>
      </c>
      <c r="H6" s="189">
        <f t="shared" si="34"/>
        <v>38</v>
      </c>
      <c r="I6" s="190">
        <f t="shared" si="35"/>
        <v>29</v>
      </c>
      <c r="J6" s="189">
        <f t="shared" si="36"/>
        <v>14</v>
      </c>
      <c r="K6" s="189">
        <f t="shared" si="37"/>
        <v>1</v>
      </c>
      <c r="L6" s="191">
        <f t="shared" si="38"/>
        <v>4</v>
      </c>
      <c r="P6" s="169">
        <f t="shared" si="39"/>
        <v>12</v>
      </c>
      <c r="Q6" s="192">
        <v>4</v>
      </c>
      <c r="R6" s="171" t="str">
        <f t="shared" si="40"/>
        <v>Edijs Vāvers</v>
      </c>
      <c r="S6" s="193">
        <f>AD3</f>
        <v>2</v>
      </c>
      <c r="T6" s="194" t="s">
        <v>19</v>
      </c>
      <c r="U6" s="195">
        <f>AB3</f>
        <v>4</v>
      </c>
      <c r="V6" s="198">
        <f>AD4</f>
        <v>3</v>
      </c>
      <c r="W6" s="199" t="s">
        <v>19</v>
      </c>
      <c r="X6" s="195">
        <f>AB4</f>
        <v>1</v>
      </c>
      <c r="Y6" s="198">
        <f>AD5</f>
        <v>1</v>
      </c>
      <c r="Z6" s="199" t="s">
        <v>19</v>
      </c>
      <c r="AA6" s="195">
        <f>AB5</f>
        <v>4</v>
      </c>
      <c r="AB6" s="173"/>
      <c r="AC6" s="200"/>
      <c r="AD6" s="173"/>
      <c r="AE6" s="174">
        <f>VLOOKUP($Q6,$M$28:$CC$48,(7+(AE$1-1)*3),FALSE)</f>
        <v>4</v>
      </c>
      <c r="AF6" s="175" t="s">
        <v>19</v>
      </c>
      <c r="AG6" s="176">
        <f>VLOOKUP($Q6,$M$28:$CC$48,(9+(AG$1-1)*3),FALSE)</f>
        <v>1</v>
      </c>
      <c r="AH6" s="174">
        <f>VLOOKUP($Q6,$M$28:$CC$48,(7+(AH$1-1)*3),FALSE)</f>
        <v>1</v>
      </c>
      <c r="AI6" s="175" t="s">
        <v>19</v>
      </c>
      <c r="AJ6" s="176">
        <f>VLOOKUP($Q6,$M$28:$CC$48,(9+(AJ$1-1)*3),FALSE)</f>
        <v>4</v>
      </c>
      <c r="AK6" s="174">
        <f t="shared" si="0"/>
        <v>4</v>
      </c>
      <c r="AL6" s="175" t="s">
        <v>19</v>
      </c>
      <c r="AM6" s="176">
        <f t="shared" si="1"/>
        <v>3</v>
      </c>
      <c r="AN6" s="174">
        <f t="shared" si="2"/>
        <v>0</v>
      </c>
      <c r="AO6" s="175" t="s">
        <v>19</v>
      </c>
      <c r="AP6" s="176">
        <f t="shared" si="3"/>
        <v>5</v>
      </c>
      <c r="AQ6" s="174">
        <f t="shared" si="4"/>
        <v>4</v>
      </c>
      <c r="AR6" s="175" t="s">
        <v>19</v>
      </c>
      <c r="AS6" s="176">
        <f t="shared" si="5"/>
        <v>3</v>
      </c>
      <c r="AT6" s="174">
        <f t="shared" si="6"/>
        <v>3</v>
      </c>
      <c r="AU6" s="175" t="s">
        <v>19</v>
      </c>
      <c r="AV6" s="176">
        <f t="shared" si="7"/>
        <v>3</v>
      </c>
      <c r="AW6" s="174">
        <f t="shared" si="8"/>
        <v>5</v>
      </c>
      <c r="AX6" s="175" t="s">
        <v>19</v>
      </c>
      <c r="AY6" s="176">
        <f t="shared" si="9"/>
        <v>2</v>
      </c>
      <c r="AZ6" s="174">
        <f t="shared" si="10"/>
        <v>7</v>
      </c>
      <c r="BA6" s="175" t="s">
        <v>19</v>
      </c>
      <c r="BB6" s="176">
        <f t="shared" si="11"/>
        <v>1</v>
      </c>
      <c r="BC6" s="174">
        <f t="shared" si="12"/>
        <v>5</v>
      </c>
      <c r="BD6" s="175" t="s">
        <v>19</v>
      </c>
      <c r="BE6" s="176">
        <f t="shared" si="13"/>
        <v>3</v>
      </c>
      <c r="BF6" s="174">
        <f t="shared" si="14"/>
        <v>5</v>
      </c>
      <c r="BG6" s="175" t="s">
        <v>19</v>
      </c>
      <c r="BH6" s="176">
        <f t="shared" si="15"/>
        <v>3</v>
      </c>
      <c r="BI6" s="174">
        <f t="shared" si="16"/>
        <v>6</v>
      </c>
      <c r="BJ6" s="175" t="s">
        <v>19</v>
      </c>
      <c r="BK6" s="176">
        <f t="shared" si="17"/>
        <v>2</v>
      </c>
      <c r="BL6" s="174">
        <f t="shared" si="18"/>
        <v>9</v>
      </c>
      <c r="BM6" s="175" t="s">
        <v>19</v>
      </c>
      <c r="BN6" s="176">
        <f t="shared" si="19"/>
        <v>4</v>
      </c>
      <c r="BO6" s="174">
        <f t="shared" si="20"/>
        <v>5</v>
      </c>
      <c r="BP6" s="175" t="s">
        <v>19</v>
      </c>
      <c r="BQ6" s="176">
        <f t="shared" si="21"/>
        <v>1</v>
      </c>
      <c r="BR6" s="174">
        <f t="shared" si="22"/>
        <v>3</v>
      </c>
      <c r="BS6" s="175" t="s">
        <v>19</v>
      </c>
      <c r="BT6" s="176">
        <f t="shared" si="23"/>
        <v>0</v>
      </c>
      <c r="BU6" s="174">
        <f t="shared" si="24"/>
        <v>5</v>
      </c>
      <c r="BV6" s="175" t="s">
        <v>19</v>
      </c>
      <c r="BW6" s="176">
        <f t="shared" si="25"/>
        <v>0</v>
      </c>
      <c r="BX6" s="174">
        <f t="shared" si="26"/>
        <v>10</v>
      </c>
      <c r="BY6" s="175" t="s">
        <v>19</v>
      </c>
      <c r="BZ6" s="176">
        <f t="shared" si="27"/>
        <v>0</v>
      </c>
      <c r="CA6" s="175">
        <f t="shared" si="28"/>
      </c>
      <c r="CB6" s="175" t="s">
        <v>19</v>
      </c>
      <c r="CC6" s="177">
        <f t="shared" si="29"/>
      </c>
      <c r="CD6" s="196">
        <f t="shared" si="41"/>
        <v>82</v>
      </c>
      <c r="CE6" s="197" t="str">
        <f t="shared" si="42"/>
        <v>:</v>
      </c>
      <c r="CF6" s="188">
        <f t="shared" si="43"/>
        <v>44</v>
      </c>
      <c r="CG6" s="189">
        <f t="shared" si="44"/>
        <v>38</v>
      </c>
      <c r="CH6" s="190">
        <f t="shared" si="45"/>
        <v>29</v>
      </c>
      <c r="CI6" s="189">
        <f t="shared" si="46"/>
        <v>14</v>
      </c>
      <c r="CJ6" s="189">
        <f t="shared" si="47"/>
        <v>1</v>
      </c>
      <c r="CK6" s="261">
        <f t="shared" si="48"/>
        <v>4</v>
      </c>
      <c r="CL6" s="264">
        <v>4</v>
      </c>
      <c r="CN6" s="159">
        <v>4</v>
      </c>
      <c r="CO6" s="182">
        <f>I31</f>
        <v>21</v>
      </c>
      <c r="CP6" s="159">
        <f>LARGE($CO$3:$CO$23,CN6)</f>
        <v>29</v>
      </c>
      <c r="CQ6" s="159">
        <f>COUNTIF($CP$3:$CP$23,CO6)</f>
        <v>1</v>
      </c>
      <c r="CR6" s="160" t="str">
        <f aca="true" t="shared" si="49" ref="CR6:CR23">IF(CP6=CP5,"x",0)</f>
        <v>x</v>
      </c>
      <c r="CS6" s="159">
        <f>MATCH(CP6,$CO$3:$CO$23,0)</f>
        <v>1</v>
      </c>
      <c r="CT6" s="160">
        <f ca="1">IF(CR6="x",CT5+(MATCH(CP6,OFFSET($CO$3,CT5,0):OFFSET($CO$3,20,0),0)),CS6)</f>
        <v>12</v>
      </c>
      <c r="CU6" s="159">
        <f>MATCH(CN6,$CT$3:$CT$23,0)</f>
        <v>10</v>
      </c>
    </row>
    <row r="7" spans="2:99" s="157" customFormat="1" ht="19.5" customHeight="1">
      <c r="B7" s="183">
        <v>5</v>
      </c>
      <c r="C7" s="184" t="str">
        <f t="shared" si="31"/>
        <v>Eduards Paķis</v>
      </c>
      <c r="D7" s="185"/>
      <c r="E7" s="186">
        <f t="shared" si="32"/>
        <v>71</v>
      </c>
      <c r="F7" s="187" t="s">
        <v>19</v>
      </c>
      <c r="G7" s="188">
        <f t="shared" si="33"/>
        <v>42</v>
      </c>
      <c r="H7" s="189">
        <f t="shared" si="34"/>
        <v>29</v>
      </c>
      <c r="I7" s="190">
        <f t="shared" si="35"/>
        <v>27</v>
      </c>
      <c r="J7" s="189">
        <f t="shared" si="36"/>
        <v>12</v>
      </c>
      <c r="K7" s="189">
        <f t="shared" si="37"/>
        <v>3</v>
      </c>
      <c r="L7" s="191">
        <f t="shared" si="38"/>
        <v>4</v>
      </c>
      <c r="P7" s="169">
        <f t="shared" si="39"/>
        <v>3</v>
      </c>
      <c r="Q7" s="192">
        <v>5</v>
      </c>
      <c r="R7" s="171" t="str">
        <f t="shared" si="40"/>
        <v>Eduards Paķis</v>
      </c>
      <c r="S7" s="193">
        <f>AG3</f>
        <v>1</v>
      </c>
      <c r="T7" s="194" t="s">
        <v>19</v>
      </c>
      <c r="U7" s="195">
        <f>AE3</f>
        <v>0</v>
      </c>
      <c r="V7" s="198">
        <f>AG4</f>
        <v>4</v>
      </c>
      <c r="W7" s="199" t="s">
        <v>19</v>
      </c>
      <c r="X7" s="195">
        <f>AE4</f>
        <v>2</v>
      </c>
      <c r="Y7" s="198">
        <f>AG5</f>
        <v>0</v>
      </c>
      <c r="Z7" s="199" t="s">
        <v>19</v>
      </c>
      <c r="AA7" s="195">
        <f>AE5</f>
        <v>6</v>
      </c>
      <c r="AB7" s="198">
        <f>AG6</f>
        <v>1</v>
      </c>
      <c r="AC7" s="199" t="s">
        <v>19</v>
      </c>
      <c r="AD7" s="195">
        <f>AE6</f>
        <v>4</v>
      </c>
      <c r="AE7" s="173"/>
      <c r="AF7" s="200"/>
      <c r="AG7" s="173"/>
      <c r="AH7" s="174">
        <f>VLOOKUP($Q7,$M$28:$CC$48,(7+(AH$1-1)*3),FALSE)</f>
        <v>6</v>
      </c>
      <c r="AI7" s="175" t="s">
        <v>19</v>
      </c>
      <c r="AJ7" s="176">
        <f>VLOOKUP($Q7,$M$28:$CC$48,(9+(AJ$1-1)*3),FALSE)</f>
        <v>0</v>
      </c>
      <c r="AK7" s="174">
        <f t="shared" si="0"/>
        <v>1</v>
      </c>
      <c r="AL7" s="175" t="s">
        <v>19</v>
      </c>
      <c r="AM7" s="176">
        <f t="shared" si="1"/>
        <v>4</v>
      </c>
      <c r="AN7" s="174">
        <f t="shared" si="2"/>
        <v>2</v>
      </c>
      <c r="AO7" s="175" t="s">
        <v>19</v>
      </c>
      <c r="AP7" s="176">
        <f t="shared" si="3"/>
        <v>2</v>
      </c>
      <c r="AQ7" s="174">
        <f t="shared" si="4"/>
        <v>2</v>
      </c>
      <c r="AR7" s="175" t="s">
        <v>19</v>
      </c>
      <c r="AS7" s="176">
        <f t="shared" si="5"/>
        <v>7</v>
      </c>
      <c r="AT7" s="174">
        <f t="shared" si="6"/>
        <v>4</v>
      </c>
      <c r="AU7" s="175" t="s">
        <v>19</v>
      </c>
      <c r="AV7" s="176">
        <f t="shared" si="7"/>
        <v>2</v>
      </c>
      <c r="AW7" s="174">
        <f t="shared" si="8"/>
        <v>3</v>
      </c>
      <c r="AX7" s="175" t="s">
        <v>19</v>
      </c>
      <c r="AY7" s="176">
        <f t="shared" si="9"/>
        <v>2</v>
      </c>
      <c r="AZ7" s="174">
        <f t="shared" si="10"/>
        <v>2</v>
      </c>
      <c r="BA7" s="175" t="s">
        <v>19</v>
      </c>
      <c r="BB7" s="176">
        <f t="shared" si="11"/>
        <v>2</v>
      </c>
      <c r="BC7" s="174">
        <f t="shared" si="12"/>
        <v>5</v>
      </c>
      <c r="BD7" s="175" t="s">
        <v>19</v>
      </c>
      <c r="BE7" s="176">
        <f t="shared" si="13"/>
        <v>3</v>
      </c>
      <c r="BF7" s="174">
        <f t="shared" si="14"/>
        <v>6</v>
      </c>
      <c r="BG7" s="175" t="s">
        <v>19</v>
      </c>
      <c r="BH7" s="176">
        <f t="shared" si="15"/>
        <v>2</v>
      </c>
      <c r="BI7" s="174">
        <f t="shared" si="16"/>
        <v>2</v>
      </c>
      <c r="BJ7" s="175" t="s">
        <v>19</v>
      </c>
      <c r="BK7" s="176">
        <f t="shared" si="17"/>
        <v>2</v>
      </c>
      <c r="BL7" s="174">
        <f t="shared" si="18"/>
        <v>5</v>
      </c>
      <c r="BM7" s="175" t="s">
        <v>19</v>
      </c>
      <c r="BN7" s="176">
        <f t="shared" si="19"/>
        <v>2</v>
      </c>
      <c r="BO7" s="174">
        <f t="shared" si="20"/>
        <v>4</v>
      </c>
      <c r="BP7" s="175" t="s">
        <v>19</v>
      </c>
      <c r="BQ7" s="176">
        <f t="shared" si="21"/>
        <v>0</v>
      </c>
      <c r="BR7" s="174">
        <f t="shared" si="22"/>
        <v>10</v>
      </c>
      <c r="BS7" s="175" t="s">
        <v>19</v>
      </c>
      <c r="BT7" s="176">
        <f t="shared" si="23"/>
        <v>1</v>
      </c>
      <c r="BU7" s="174">
        <f t="shared" si="24"/>
        <v>3</v>
      </c>
      <c r="BV7" s="175" t="s">
        <v>19</v>
      </c>
      <c r="BW7" s="176">
        <f t="shared" si="25"/>
        <v>1</v>
      </c>
      <c r="BX7" s="174">
        <f t="shared" si="26"/>
        <v>10</v>
      </c>
      <c r="BY7" s="175" t="s">
        <v>19</v>
      </c>
      <c r="BZ7" s="176">
        <f t="shared" si="27"/>
        <v>0</v>
      </c>
      <c r="CA7" s="175">
        <f t="shared" si="28"/>
      </c>
      <c r="CB7" s="175" t="s">
        <v>19</v>
      </c>
      <c r="CC7" s="177">
        <f t="shared" si="29"/>
      </c>
      <c r="CD7" s="196">
        <f t="shared" si="41"/>
        <v>71</v>
      </c>
      <c r="CE7" s="197" t="str">
        <f t="shared" si="42"/>
        <v>:</v>
      </c>
      <c r="CF7" s="188">
        <f t="shared" si="43"/>
        <v>42</v>
      </c>
      <c r="CG7" s="189">
        <f t="shared" si="44"/>
        <v>29</v>
      </c>
      <c r="CH7" s="190">
        <f t="shared" si="45"/>
        <v>27</v>
      </c>
      <c r="CI7" s="189">
        <f t="shared" si="46"/>
        <v>12</v>
      </c>
      <c r="CJ7" s="189">
        <f t="shared" si="47"/>
        <v>3</v>
      </c>
      <c r="CK7" s="261">
        <f t="shared" si="48"/>
        <v>4</v>
      </c>
      <c r="CL7" s="264">
        <v>5</v>
      </c>
      <c r="CN7" s="159">
        <v>5</v>
      </c>
      <c r="CO7" s="182">
        <f aca="true" t="shared" si="50" ref="CO7:CO23">I32</f>
        <v>3</v>
      </c>
      <c r="CP7" s="159">
        <f aca="true" t="shared" si="51" ref="CP7:CP23">LARGE($CO$3:$CO$23,CN7)</f>
        <v>27</v>
      </c>
      <c r="CQ7" s="159">
        <f aca="true" t="shared" si="52" ref="CQ7:CQ23">COUNTIF($CP$3:$CP$23,CO7)</f>
        <v>1</v>
      </c>
      <c r="CR7" s="160">
        <f t="shared" si="49"/>
        <v>0</v>
      </c>
      <c r="CS7" s="159">
        <f aca="true" t="shared" si="53" ref="CS7:CS23">MATCH(CP7,$CO$3:$CO$23,0)</f>
        <v>3</v>
      </c>
      <c r="CT7" s="160">
        <f ca="1">IF(CR7="x",CT6+(MATCH(CP7,OFFSET($CO$3,CT6,0):OFFSET($CO$3,20,0),0)),CS7)</f>
        <v>3</v>
      </c>
      <c r="CU7" s="159">
        <f aca="true" t="shared" si="54" ref="CU7:CU23">MATCH(CN7,$CT$3:$CT$23,0)</f>
        <v>19</v>
      </c>
    </row>
    <row r="8" spans="2:99" s="157" customFormat="1" ht="19.5" customHeight="1">
      <c r="B8" s="183">
        <v>6</v>
      </c>
      <c r="C8" s="184" t="str">
        <f t="shared" si="31"/>
        <v>Ilgvars Pavlovskis</v>
      </c>
      <c r="D8" s="185"/>
      <c r="E8" s="186">
        <f t="shared" si="32"/>
        <v>71</v>
      </c>
      <c r="F8" s="187" t="s">
        <v>19</v>
      </c>
      <c r="G8" s="188">
        <f t="shared" si="33"/>
        <v>35</v>
      </c>
      <c r="H8" s="189">
        <f t="shared" si="34"/>
        <v>36</v>
      </c>
      <c r="I8" s="190">
        <f t="shared" si="35"/>
        <v>27</v>
      </c>
      <c r="J8" s="189">
        <f t="shared" si="36"/>
        <v>13</v>
      </c>
      <c r="K8" s="189">
        <f t="shared" si="37"/>
        <v>1</v>
      </c>
      <c r="L8" s="191">
        <f t="shared" si="38"/>
        <v>5</v>
      </c>
      <c r="P8" s="169">
        <f t="shared" si="39"/>
        <v>16</v>
      </c>
      <c r="Q8" s="192">
        <v>6</v>
      </c>
      <c r="R8" s="171" t="str">
        <f t="shared" si="40"/>
        <v>Ilgvars Pavlovskis</v>
      </c>
      <c r="S8" s="193">
        <f>AJ3</f>
        <v>3</v>
      </c>
      <c r="T8" s="194" t="s">
        <v>19</v>
      </c>
      <c r="U8" s="195">
        <f>AH3</f>
        <v>4</v>
      </c>
      <c r="V8" s="198">
        <f>AJ4</f>
        <v>1</v>
      </c>
      <c r="W8" s="199" t="s">
        <v>19</v>
      </c>
      <c r="X8" s="195">
        <f>AH4</f>
        <v>4</v>
      </c>
      <c r="Y8" s="198">
        <f>AJ5</f>
        <v>4</v>
      </c>
      <c r="Z8" s="199" t="s">
        <v>19</v>
      </c>
      <c r="AA8" s="195">
        <f>AH5</f>
        <v>2</v>
      </c>
      <c r="AB8" s="198">
        <f>AJ6</f>
        <v>4</v>
      </c>
      <c r="AC8" s="199" t="s">
        <v>19</v>
      </c>
      <c r="AD8" s="195">
        <f>AH6</f>
        <v>1</v>
      </c>
      <c r="AE8" s="198">
        <f>AJ7</f>
        <v>0</v>
      </c>
      <c r="AF8" s="199" t="s">
        <v>19</v>
      </c>
      <c r="AG8" s="195">
        <f>AH7</f>
        <v>6</v>
      </c>
      <c r="AH8" s="173"/>
      <c r="AI8" s="200"/>
      <c r="AJ8" s="173"/>
      <c r="AK8" s="174">
        <f t="shared" si="0"/>
        <v>1</v>
      </c>
      <c r="AL8" s="175" t="s">
        <v>19</v>
      </c>
      <c r="AM8" s="176">
        <f t="shared" si="1"/>
        <v>4</v>
      </c>
      <c r="AN8" s="174">
        <f t="shared" si="2"/>
        <v>3</v>
      </c>
      <c r="AO8" s="175" t="s">
        <v>19</v>
      </c>
      <c r="AP8" s="176">
        <f t="shared" si="3"/>
        <v>1</v>
      </c>
      <c r="AQ8" s="174">
        <f t="shared" si="4"/>
        <v>1</v>
      </c>
      <c r="AR8" s="175" t="s">
        <v>19</v>
      </c>
      <c r="AS8" s="176">
        <f t="shared" si="5"/>
        <v>2</v>
      </c>
      <c r="AT8" s="174">
        <f t="shared" si="6"/>
        <v>4</v>
      </c>
      <c r="AU8" s="175" t="s">
        <v>19</v>
      </c>
      <c r="AV8" s="176">
        <f t="shared" si="7"/>
        <v>2</v>
      </c>
      <c r="AW8" s="174">
        <f t="shared" si="8"/>
        <v>7</v>
      </c>
      <c r="AX8" s="175" t="s">
        <v>19</v>
      </c>
      <c r="AY8" s="176">
        <f t="shared" si="9"/>
        <v>1</v>
      </c>
      <c r="AZ8" s="174">
        <f t="shared" si="10"/>
        <v>4</v>
      </c>
      <c r="BA8" s="175" t="s">
        <v>19</v>
      </c>
      <c r="BB8" s="176">
        <f t="shared" si="11"/>
        <v>0</v>
      </c>
      <c r="BC8" s="174">
        <f t="shared" si="12"/>
        <v>5</v>
      </c>
      <c r="BD8" s="175" t="s">
        <v>19</v>
      </c>
      <c r="BE8" s="176">
        <f t="shared" si="13"/>
        <v>0</v>
      </c>
      <c r="BF8" s="174">
        <f t="shared" si="14"/>
        <v>3</v>
      </c>
      <c r="BG8" s="175" t="s">
        <v>19</v>
      </c>
      <c r="BH8" s="176">
        <f t="shared" si="15"/>
        <v>2</v>
      </c>
      <c r="BI8" s="174">
        <f t="shared" si="16"/>
        <v>3</v>
      </c>
      <c r="BJ8" s="175" t="s">
        <v>19</v>
      </c>
      <c r="BK8" s="176">
        <f t="shared" si="17"/>
        <v>3</v>
      </c>
      <c r="BL8" s="174">
        <f t="shared" si="18"/>
        <v>6</v>
      </c>
      <c r="BM8" s="175" t="s">
        <v>19</v>
      </c>
      <c r="BN8" s="176">
        <f t="shared" si="19"/>
        <v>0</v>
      </c>
      <c r="BO8" s="174">
        <f t="shared" si="20"/>
        <v>3</v>
      </c>
      <c r="BP8" s="175" t="s">
        <v>19</v>
      </c>
      <c r="BQ8" s="176">
        <f t="shared" si="21"/>
        <v>1</v>
      </c>
      <c r="BR8" s="174">
        <f t="shared" si="22"/>
        <v>4</v>
      </c>
      <c r="BS8" s="175" t="s">
        <v>19</v>
      </c>
      <c r="BT8" s="176">
        <f t="shared" si="23"/>
        <v>1</v>
      </c>
      <c r="BU8" s="174">
        <f t="shared" si="24"/>
        <v>5</v>
      </c>
      <c r="BV8" s="175" t="s">
        <v>19</v>
      </c>
      <c r="BW8" s="176">
        <f t="shared" si="25"/>
        <v>1</v>
      </c>
      <c r="BX8" s="174">
        <f t="shared" si="26"/>
        <v>10</v>
      </c>
      <c r="BY8" s="175" t="s">
        <v>19</v>
      </c>
      <c r="BZ8" s="176">
        <f t="shared" si="27"/>
        <v>0</v>
      </c>
      <c r="CA8" s="175">
        <f t="shared" si="28"/>
      </c>
      <c r="CB8" s="175" t="s">
        <v>19</v>
      </c>
      <c r="CC8" s="177">
        <f t="shared" si="29"/>
      </c>
      <c r="CD8" s="196">
        <f t="shared" si="41"/>
        <v>71</v>
      </c>
      <c r="CE8" s="197" t="str">
        <f t="shared" si="42"/>
        <v>:</v>
      </c>
      <c r="CF8" s="188">
        <f t="shared" si="43"/>
        <v>35</v>
      </c>
      <c r="CG8" s="189">
        <f t="shared" si="44"/>
        <v>36</v>
      </c>
      <c r="CH8" s="190">
        <f t="shared" si="45"/>
        <v>27</v>
      </c>
      <c r="CI8" s="189">
        <f t="shared" si="46"/>
        <v>13</v>
      </c>
      <c r="CJ8" s="189">
        <f t="shared" si="47"/>
        <v>1</v>
      </c>
      <c r="CK8" s="261">
        <f t="shared" si="48"/>
        <v>5</v>
      </c>
      <c r="CL8" s="264">
        <v>6</v>
      </c>
      <c r="CN8" s="159">
        <v>6</v>
      </c>
      <c r="CO8" s="182">
        <f t="shared" si="50"/>
        <v>26</v>
      </c>
      <c r="CP8" s="159">
        <f t="shared" si="51"/>
        <v>27</v>
      </c>
      <c r="CQ8" s="159">
        <f t="shared" si="52"/>
        <v>1</v>
      </c>
      <c r="CR8" s="160" t="str">
        <f t="shared" si="49"/>
        <v>x</v>
      </c>
      <c r="CS8" s="159">
        <f t="shared" si="53"/>
        <v>3</v>
      </c>
      <c r="CT8" s="160">
        <f ca="1">IF(CR8="x",CT7+(MATCH(CP8,OFFSET($CO$3,CT7,0):OFFSET($CO$3,20,0),0)),CS8)</f>
        <v>16</v>
      </c>
      <c r="CU8" s="159">
        <f t="shared" si="54"/>
        <v>7</v>
      </c>
    </row>
    <row r="9" spans="2:99" s="157" customFormat="1" ht="19.5" customHeight="1">
      <c r="B9" s="183">
        <v>7</v>
      </c>
      <c r="C9" s="184" t="str">
        <f t="shared" si="31"/>
        <v>Artjoms Zaharovs</v>
      </c>
      <c r="D9" s="185"/>
      <c r="E9" s="186">
        <f t="shared" si="32"/>
        <v>67</v>
      </c>
      <c r="F9" s="187" t="s">
        <v>19</v>
      </c>
      <c r="G9" s="188">
        <f t="shared" si="33"/>
        <v>37</v>
      </c>
      <c r="H9" s="189">
        <f t="shared" si="34"/>
        <v>30</v>
      </c>
      <c r="I9" s="190">
        <f t="shared" si="35"/>
        <v>26</v>
      </c>
      <c r="J9" s="189">
        <f t="shared" si="36"/>
        <v>11</v>
      </c>
      <c r="K9" s="189">
        <f t="shared" si="37"/>
        <v>4</v>
      </c>
      <c r="L9" s="191">
        <f t="shared" si="38"/>
        <v>4</v>
      </c>
      <c r="P9" s="169">
        <f t="shared" si="39"/>
        <v>6</v>
      </c>
      <c r="Q9" s="192">
        <v>7</v>
      </c>
      <c r="R9" s="171" t="str">
        <f t="shared" si="40"/>
        <v>Artjoms Zaharovs</v>
      </c>
      <c r="S9" s="201">
        <f>AM3</f>
        <v>2</v>
      </c>
      <c r="T9" s="199" t="s">
        <v>19</v>
      </c>
      <c r="U9" s="202">
        <f>AK3</f>
        <v>5</v>
      </c>
      <c r="V9" s="203">
        <f>AM4</f>
        <v>0</v>
      </c>
      <c r="W9" s="199" t="s">
        <v>19</v>
      </c>
      <c r="X9" s="202">
        <f>AK4</f>
        <v>3</v>
      </c>
      <c r="Y9" s="203">
        <f>AM5</f>
        <v>3</v>
      </c>
      <c r="Z9" s="199" t="s">
        <v>19</v>
      </c>
      <c r="AA9" s="202">
        <f>AK5</f>
        <v>4</v>
      </c>
      <c r="AB9" s="203">
        <f>AM6</f>
        <v>3</v>
      </c>
      <c r="AC9" s="199" t="s">
        <v>19</v>
      </c>
      <c r="AD9" s="202">
        <f>AK6</f>
        <v>4</v>
      </c>
      <c r="AE9" s="203">
        <f>AM7</f>
        <v>4</v>
      </c>
      <c r="AF9" s="199" t="s">
        <v>19</v>
      </c>
      <c r="AG9" s="202">
        <f>AK7</f>
        <v>1</v>
      </c>
      <c r="AH9" s="203">
        <f>AM8</f>
        <v>4</v>
      </c>
      <c r="AI9" s="199" t="s">
        <v>19</v>
      </c>
      <c r="AJ9" s="202">
        <f>AK8</f>
        <v>1</v>
      </c>
      <c r="AK9" s="173"/>
      <c r="AL9" s="200"/>
      <c r="AM9" s="173"/>
      <c r="AN9" s="174">
        <f t="shared" si="2"/>
        <v>4</v>
      </c>
      <c r="AO9" s="175" t="s">
        <v>19</v>
      </c>
      <c r="AP9" s="176">
        <f t="shared" si="3"/>
        <v>4</v>
      </c>
      <c r="AQ9" s="174">
        <f t="shared" si="4"/>
        <v>6</v>
      </c>
      <c r="AR9" s="175" t="s">
        <v>19</v>
      </c>
      <c r="AS9" s="176">
        <f t="shared" si="5"/>
        <v>2</v>
      </c>
      <c r="AT9" s="174">
        <f t="shared" si="6"/>
        <v>4</v>
      </c>
      <c r="AU9" s="175" t="s">
        <v>19</v>
      </c>
      <c r="AV9" s="176">
        <f t="shared" si="7"/>
        <v>2</v>
      </c>
      <c r="AW9" s="174">
        <f t="shared" si="8"/>
        <v>2</v>
      </c>
      <c r="AX9" s="175" t="s">
        <v>19</v>
      </c>
      <c r="AY9" s="176">
        <f t="shared" si="9"/>
        <v>2</v>
      </c>
      <c r="AZ9" s="174">
        <f t="shared" si="10"/>
        <v>3</v>
      </c>
      <c r="BA9" s="175" t="s">
        <v>19</v>
      </c>
      <c r="BB9" s="176">
        <f t="shared" si="11"/>
        <v>2</v>
      </c>
      <c r="BC9" s="174">
        <f t="shared" si="12"/>
        <v>4</v>
      </c>
      <c r="BD9" s="175" t="s">
        <v>19</v>
      </c>
      <c r="BE9" s="176">
        <f t="shared" si="13"/>
        <v>1</v>
      </c>
      <c r="BF9" s="174">
        <f t="shared" si="14"/>
        <v>1</v>
      </c>
      <c r="BG9" s="175" t="s">
        <v>19</v>
      </c>
      <c r="BH9" s="176">
        <f t="shared" si="15"/>
        <v>1</v>
      </c>
      <c r="BI9" s="174">
        <f t="shared" si="16"/>
        <v>5</v>
      </c>
      <c r="BJ9" s="175" t="s">
        <v>19</v>
      </c>
      <c r="BK9" s="176">
        <f t="shared" si="17"/>
        <v>0</v>
      </c>
      <c r="BL9" s="174">
        <f t="shared" si="18"/>
        <v>4</v>
      </c>
      <c r="BM9" s="175" t="s">
        <v>19</v>
      </c>
      <c r="BN9" s="176">
        <f t="shared" si="19"/>
        <v>1</v>
      </c>
      <c r="BO9" s="174">
        <f t="shared" si="20"/>
        <v>3</v>
      </c>
      <c r="BP9" s="175" t="s">
        <v>19</v>
      </c>
      <c r="BQ9" s="176">
        <f t="shared" si="21"/>
        <v>3</v>
      </c>
      <c r="BR9" s="174">
        <f t="shared" si="22"/>
        <v>4</v>
      </c>
      <c r="BS9" s="175" t="s">
        <v>19</v>
      </c>
      <c r="BT9" s="176">
        <f t="shared" si="23"/>
        <v>1</v>
      </c>
      <c r="BU9" s="174">
        <f t="shared" si="24"/>
        <v>1</v>
      </c>
      <c r="BV9" s="175" t="s">
        <v>19</v>
      </c>
      <c r="BW9" s="176">
        <f t="shared" si="25"/>
        <v>0</v>
      </c>
      <c r="BX9" s="174">
        <f t="shared" si="26"/>
        <v>10</v>
      </c>
      <c r="BY9" s="175" t="s">
        <v>19</v>
      </c>
      <c r="BZ9" s="176">
        <f t="shared" si="27"/>
        <v>0</v>
      </c>
      <c r="CA9" s="175">
        <f t="shared" si="28"/>
      </c>
      <c r="CB9" s="175" t="s">
        <v>19</v>
      </c>
      <c r="CC9" s="177">
        <f t="shared" si="29"/>
      </c>
      <c r="CD9" s="196">
        <f t="shared" si="41"/>
        <v>67</v>
      </c>
      <c r="CE9" s="197" t="str">
        <f t="shared" si="42"/>
        <v>:</v>
      </c>
      <c r="CF9" s="188">
        <f t="shared" si="43"/>
        <v>37</v>
      </c>
      <c r="CG9" s="189">
        <f t="shared" si="44"/>
        <v>30</v>
      </c>
      <c r="CH9" s="190">
        <f t="shared" si="45"/>
        <v>26</v>
      </c>
      <c r="CI9" s="189">
        <f t="shared" si="46"/>
        <v>11</v>
      </c>
      <c r="CJ9" s="189">
        <f t="shared" si="47"/>
        <v>4</v>
      </c>
      <c r="CK9" s="261">
        <f t="shared" si="48"/>
        <v>4</v>
      </c>
      <c r="CL9" s="264">
        <v>7</v>
      </c>
      <c r="CN9" s="159">
        <v>7</v>
      </c>
      <c r="CO9" s="182">
        <f t="shared" si="50"/>
        <v>0</v>
      </c>
      <c r="CP9" s="159">
        <f t="shared" si="51"/>
        <v>26</v>
      </c>
      <c r="CQ9" s="159">
        <f t="shared" si="52"/>
        <v>2</v>
      </c>
      <c r="CR9" s="160">
        <f t="shared" si="49"/>
        <v>0</v>
      </c>
      <c r="CS9" s="159">
        <f t="shared" si="53"/>
        <v>6</v>
      </c>
      <c r="CT9" s="160">
        <f ca="1">IF(CR9="x",CT8+(MATCH(CP9,OFFSET($CO$3,CT8,0):OFFSET($CO$3,20,0),0)),CS9)</f>
        <v>6</v>
      </c>
      <c r="CU9" s="159">
        <f t="shared" si="54"/>
        <v>20</v>
      </c>
    </row>
    <row r="10" spans="2:99" s="157" customFormat="1" ht="19.5" customHeight="1">
      <c r="B10" s="183">
        <v>8</v>
      </c>
      <c r="C10" s="184" t="str">
        <f t="shared" si="31"/>
        <v>Aivars Vāvers</v>
      </c>
      <c r="D10" s="185"/>
      <c r="E10" s="186">
        <f t="shared" si="32"/>
        <v>71</v>
      </c>
      <c r="F10" s="187" t="s">
        <v>19</v>
      </c>
      <c r="G10" s="188">
        <f t="shared" si="33"/>
        <v>41</v>
      </c>
      <c r="H10" s="189">
        <f t="shared" si="34"/>
        <v>30</v>
      </c>
      <c r="I10" s="190">
        <f t="shared" si="35"/>
        <v>23</v>
      </c>
      <c r="J10" s="189">
        <f t="shared" si="36"/>
        <v>10</v>
      </c>
      <c r="K10" s="189">
        <f t="shared" si="37"/>
        <v>3</v>
      </c>
      <c r="L10" s="191">
        <f t="shared" si="38"/>
        <v>6</v>
      </c>
      <c r="P10" s="169">
        <f t="shared" si="39"/>
        <v>18</v>
      </c>
      <c r="Q10" s="204">
        <v>8</v>
      </c>
      <c r="R10" s="171" t="str">
        <f t="shared" si="40"/>
        <v>Aivars Vāvers</v>
      </c>
      <c r="S10" s="205">
        <f>AP3</f>
        <v>2</v>
      </c>
      <c r="T10" s="199" t="s">
        <v>19</v>
      </c>
      <c r="U10" s="206">
        <f>AN3</f>
        <v>3</v>
      </c>
      <c r="V10" s="207">
        <f>AP4</f>
        <v>4</v>
      </c>
      <c r="W10" s="199" t="s">
        <v>19</v>
      </c>
      <c r="X10" s="206">
        <f>AN4</f>
        <v>4</v>
      </c>
      <c r="Y10" s="207">
        <f>AP5</f>
        <v>1</v>
      </c>
      <c r="Z10" s="199" t="s">
        <v>19</v>
      </c>
      <c r="AA10" s="206">
        <f>AN5</f>
        <v>4</v>
      </c>
      <c r="AB10" s="207">
        <f>AP6</f>
        <v>5</v>
      </c>
      <c r="AC10" s="199" t="s">
        <v>19</v>
      </c>
      <c r="AD10" s="206">
        <f>AN6</f>
        <v>0</v>
      </c>
      <c r="AE10" s="207">
        <f>AP7</f>
        <v>2</v>
      </c>
      <c r="AF10" s="199" t="s">
        <v>19</v>
      </c>
      <c r="AG10" s="206">
        <f>AN7</f>
        <v>2</v>
      </c>
      <c r="AH10" s="208">
        <f>AP8</f>
        <v>1</v>
      </c>
      <c r="AI10" s="199" t="s">
        <v>19</v>
      </c>
      <c r="AJ10" s="206">
        <f>AN8</f>
        <v>3</v>
      </c>
      <c r="AK10" s="207">
        <f>AP9</f>
        <v>4</v>
      </c>
      <c r="AL10" s="199" t="s">
        <v>19</v>
      </c>
      <c r="AM10" s="206">
        <f>AN9</f>
        <v>4</v>
      </c>
      <c r="AN10" s="173"/>
      <c r="AO10" s="173"/>
      <c r="AP10" s="173"/>
      <c r="AQ10" s="174">
        <f t="shared" si="4"/>
        <v>4</v>
      </c>
      <c r="AR10" s="175" t="s">
        <v>19</v>
      </c>
      <c r="AS10" s="176">
        <f t="shared" si="5"/>
        <v>2</v>
      </c>
      <c r="AT10" s="174">
        <f t="shared" si="6"/>
        <v>1</v>
      </c>
      <c r="AU10" s="175" t="s">
        <v>19</v>
      </c>
      <c r="AV10" s="176">
        <f t="shared" si="7"/>
        <v>4</v>
      </c>
      <c r="AW10" s="174">
        <f t="shared" si="8"/>
        <v>3</v>
      </c>
      <c r="AX10" s="175" t="s">
        <v>19</v>
      </c>
      <c r="AY10" s="176">
        <f t="shared" si="9"/>
        <v>4</v>
      </c>
      <c r="AZ10" s="174">
        <f t="shared" si="10"/>
        <v>4</v>
      </c>
      <c r="BA10" s="175" t="s">
        <v>19</v>
      </c>
      <c r="BB10" s="176">
        <f t="shared" si="11"/>
        <v>2</v>
      </c>
      <c r="BC10" s="174">
        <f t="shared" si="12"/>
        <v>1</v>
      </c>
      <c r="BD10" s="175" t="s">
        <v>19</v>
      </c>
      <c r="BE10" s="176">
        <f t="shared" si="13"/>
        <v>2</v>
      </c>
      <c r="BF10" s="174">
        <f t="shared" si="14"/>
        <v>2</v>
      </c>
      <c r="BG10" s="175" t="s">
        <v>19</v>
      </c>
      <c r="BH10" s="176">
        <f t="shared" si="15"/>
        <v>1</v>
      </c>
      <c r="BI10" s="174">
        <f t="shared" si="16"/>
        <v>5</v>
      </c>
      <c r="BJ10" s="175" t="s">
        <v>19</v>
      </c>
      <c r="BK10" s="176">
        <f t="shared" si="17"/>
        <v>3</v>
      </c>
      <c r="BL10" s="174">
        <f t="shared" si="18"/>
        <v>6</v>
      </c>
      <c r="BM10" s="175" t="s">
        <v>19</v>
      </c>
      <c r="BN10" s="176">
        <f t="shared" si="19"/>
        <v>2</v>
      </c>
      <c r="BO10" s="174">
        <f t="shared" si="20"/>
        <v>5</v>
      </c>
      <c r="BP10" s="175" t="s">
        <v>19</v>
      </c>
      <c r="BQ10" s="176">
        <f t="shared" si="21"/>
        <v>1</v>
      </c>
      <c r="BR10" s="174">
        <f t="shared" si="22"/>
        <v>5</v>
      </c>
      <c r="BS10" s="175" t="s">
        <v>19</v>
      </c>
      <c r="BT10" s="176">
        <f t="shared" si="23"/>
        <v>0</v>
      </c>
      <c r="BU10" s="174">
        <f t="shared" si="24"/>
        <v>6</v>
      </c>
      <c r="BV10" s="175" t="s">
        <v>19</v>
      </c>
      <c r="BW10" s="176">
        <f t="shared" si="25"/>
        <v>0</v>
      </c>
      <c r="BX10" s="174">
        <f t="shared" si="26"/>
        <v>10</v>
      </c>
      <c r="BY10" s="175" t="s">
        <v>19</v>
      </c>
      <c r="BZ10" s="176">
        <f t="shared" si="27"/>
        <v>0</v>
      </c>
      <c r="CA10" s="175">
        <f t="shared" si="28"/>
      </c>
      <c r="CB10" s="175" t="s">
        <v>19</v>
      </c>
      <c r="CC10" s="177">
        <f t="shared" si="29"/>
      </c>
      <c r="CD10" s="196">
        <f t="shared" si="41"/>
        <v>71</v>
      </c>
      <c r="CE10" s="197" t="str">
        <f t="shared" si="42"/>
        <v>:</v>
      </c>
      <c r="CF10" s="188">
        <f t="shared" si="43"/>
        <v>41</v>
      </c>
      <c r="CG10" s="189">
        <f t="shared" si="44"/>
        <v>30</v>
      </c>
      <c r="CH10" s="190">
        <f t="shared" si="45"/>
        <v>23</v>
      </c>
      <c r="CI10" s="189">
        <f t="shared" si="46"/>
        <v>10</v>
      </c>
      <c r="CJ10" s="189">
        <f t="shared" si="47"/>
        <v>3</v>
      </c>
      <c r="CK10" s="261">
        <f t="shared" si="48"/>
        <v>6</v>
      </c>
      <c r="CL10" s="264">
        <v>8</v>
      </c>
      <c r="CN10" s="159">
        <v>8</v>
      </c>
      <c r="CO10" s="182">
        <f t="shared" si="50"/>
        <v>16</v>
      </c>
      <c r="CP10" s="159">
        <f t="shared" si="51"/>
        <v>23</v>
      </c>
      <c r="CQ10" s="159">
        <f t="shared" si="52"/>
        <v>2</v>
      </c>
      <c r="CR10" s="160">
        <f t="shared" si="49"/>
        <v>0</v>
      </c>
      <c r="CS10" s="159">
        <f t="shared" si="53"/>
        <v>18</v>
      </c>
      <c r="CT10" s="160">
        <f ca="1">IF(CR10="x",CT9+(MATCH(CP10,OFFSET($CO$3,CT9,0):OFFSET($CO$3,20,0),0)),CS10)</f>
        <v>18</v>
      </c>
      <c r="CU10" s="159">
        <f t="shared" si="54"/>
        <v>13</v>
      </c>
    </row>
    <row r="11" spans="2:99" s="157" customFormat="1" ht="19.5" customHeight="1">
      <c r="B11" s="183">
        <v>9</v>
      </c>
      <c r="C11" s="184" t="str">
        <f t="shared" si="31"/>
        <v>Intars Žubeckis</v>
      </c>
      <c r="D11" s="185"/>
      <c r="E11" s="186">
        <f t="shared" si="32"/>
        <v>74</v>
      </c>
      <c r="F11" s="187" t="s">
        <v>19</v>
      </c>
      <c r="G11" s="188">
        <f t="shared" si="33"/>
        <v>49</v>
      </c>
      <c r="H11" s="189">
        <f t="shared" si="34"/>
        <v>25</v>
      </c>
      <c r="I11" s="190">
        <f t="shared" si="35"/>
        <v>22</v>
      </c>
      <c r="J11" s="189">
        <f t="shared" si="36"/>
        <v>11</v>
      </c>
      <c r="K11" s="189">
        <f t="shared" si="37"/>
        <v>0</v>
      </c>
      <c r="L11" s="191">
        <f t="shared" si="38"/>
        <v>8</v>
      </c>
      <c r="P11" s="169">
        <f t="shared" si="39"/>
        <v>15</v>
      </c>
      <c r="Q11" s="204">
        <v>9</v>
      </c>
      <c r="R11" s="171" t="str">
        <f t="shared" si="40"/>
        <v>Intars Žubeckis</v>
      </c>
      <c r="S11" s="209">
        <f>AS3</f>
        <v>2</v>
      </c>
      <c r="T11" s="199" t="s">
        <v>19</v>
      </c>
      <c r="U11" s="210">
        <f>AQ3</f>
        <v>5</v>
      </c>
      <c r="V11" s="211">
        <f>AS4</f>
        <v>2</v>
      </c>
      <c r="W11" s="199" t="s">
        <v>19</v>
      </c>
      <c r="X11" s="210">
        <f>AQ4</f>
        <v>4</v>
      </c>
      <c r="Y11" s="211">
        <f>AS5</f>
        <v>4</v>
      </c>
      <c r="Z11" s="199" t="s">
        <v>19</v>
      </c>
      <c r="AA11" s="210">
        <f>AQ5</f>
        <v>3</v>
      </c>
      <c r="AB11" s="211">
        <f>AS6</f>
        <v>3</v>
      </c>
      <c r="AC11" s="199" t="s">
        <v>19</v>
      </c>
      <c r="AD11" s="210">
        <f>AQ6</f>
        <v>4</v>
      </c>
      <c r="AE11" s="211">
        <f>AS7</f>
        <v>7</v>
      </c>
      <c r="AF11" s="199" t="s">
        <v>19</v>
      </c>
      <c r="AG11" s="210">
        <f>AQ7</f>
        <v>2</v>
      </c>
      <c r="AH11" s="212">
        <f>AS8</f>
        <v>2</v>
      </c>
      <c r="AI11" s="199" t="s">
        <v>19</v>
      </c>
      <c r="AJ11" s="210">
        <f>AQ8</f>
        <v>1</v>
      </c>
      <c r="AK11" s="211">
        <f>AS9</f>
        <v>2</v>
      </c>
      <c r="AL11" s="199" t="s">
        <v>19</v>
      </c>
      <c r="AM11" s="210">
        <f>AQ9</f>
        <v>6</v>
      </c>
      <c r="AN11" s="211">
        <f>AS10</f>
        <v>2</v>
      </c>
      <c r="AO11" s="199" t="s">
        <v>19</v>
      </c>
      <c r="AP11" s="210">
        <f>AQ10</f>
        <v>4</v>
      </c>
      <c r="AQ11" s="173"/>
      <c r="AR11" s="173"/>
      <c r="AS11" s="173"/>
      <c r="AT11" s="174">
        <f t="shared" si="6"/>
        <v>3</v>
      </c>
      <c r="AU11" s="175" t="s">
        <v>19</v>
      </c>
      <c r="AV11" s="176">
        <f t="shared" si="7"/>
        <v>0</v>
      </c>
      <c r="AW11" s="174">
        <f t="shared" si="8"/>
        <v>0</v>
      </c>
      <c r="AX11" s="175" t="s">
        <v>19</v>
      </c>
      <c r="AY11" s="176">
        <f t="shared" si="9"/>
        <v>3</v>
      </c>
      <c r="AZ11" s="174">
        <f t="shared" si="10"/>
        <v>6</v>
      </c>
      <c r="BA11" s="175" t="s">
        <v>19</v>
      </c>
      <c r="BB11" s="176">
        <f t="shared" si="11"/>
        <v>1</v>
      </c>
      <c r="BC11" s="174">
        <f t="shared" si="12"/>
        <v>3</v>
      </c>
      <c r="BD11" s="175" t="s">
        <v>19</v>
      </c>
      <c r="BE11" s="176">
        <f t="shared" si="13"/>
        <v>4</v>
      </c>
      <c r="BF11" s="174">
        <f t="shared" si="14"/>
        <v>0</v>
      </c>
      <c r="BG11" s="175" t="s">
        <v>19</v>
      </c>
      <c r="BH11" s="176">
        <f t="shared" si="15"/>
        <v>1</v>
      </c>
      <c r="BI11" s="174">
        <f t="shared" si="16"/>
        <v>6</v>
      </c>
      <c r="BJ11" s="175" t="s">
        <v>19</v>
      </c>
      <c r="BK11" s="176">
        <f t="shared" si="17"/>
        <v>4</v>
      </c>
      <c r="BL11" s="174">
        <f t="shared" si="18"/>
        <v>7</v>
      </c>
      <c r="BM11" s="175" t="s">
        <v>19</v>
      </c>
      <c r="BN11" s="176">
        <f t="shared" si="19"/>
        <v>2</v>
      </c>
      <c r="BO11" s="174">
        <f t="shared" si="20"/>
        <v>5</v>
      </c>
      <c r="BP11" s="175" t="s">
        <v>19</v>
      </c>
      <c r="BQ11" s="176">
        <f t="shared" si="21"/>
        <v>3</v>
      </c>
      <c r="BR11" s="174">
        <f t="shared" si="22"/>
        <v>5</v>
      </c>
      <c r="BS11" s="175" t="s">
        <v>19</v>
      </c>
      <c r="BT11" s="176">
        <f t="shared" si="23"/>
        <v>1</v>
      </c>
      <c r="BU11" s="174">
        <f t="shared" si="24"/>
        <v>5</v>
      </c>
      <c r="BV11" s="175" t="s">
        <v>19</v>
      </c>
      <c r="BW11" s="176">
        <f t="shared" si="25"/>
        <v>1</v>
      </c>
      <c r="BX11" s="174">
        <f t="shared" si="26"/>
        <v>10</v>
      </c>
      <c r="BY11" s="175" t="s">
        <v>19</v>
      </c>
      <c r="BZ11" s="176">
        <f t="shared" si="27"/>
        <v>0</v>
      </c>
      <c r="CA11" s="175">
        <f t="shared" si="28"/>
      </c>
      <c r="CB11" s="175" t="s">
        <v>19</v>
      </c>
      <c r="CC11" s="177">
        <f t="shared" si="29"/>
      </c>
      <c r="CD11" s="196">
        <f t="shared" si="41"/>
        <v>74</v>
      </c>
      <c r="CE11" s="197" t="str">
        <f t="shared" si="42"/>
        <v>:</v>
      </c>
      <c r="CF11" s="188">
        <f t="shared" si="43"/>
        <v>49</v>
      </c>
      <c r="CG11" s="189">
        <f t="shared" si="44"/>
        <v>25</v>
      </c>
      <c r="CH11" s="190">
        <f t="shared" si="45"/>
        <v>22</v>
      </c>
      <c r="CI11" s="189">
        <f t="shared" si="46"/>
        <v>11</v>
      </c>
      <c r="CJ11" s="189">
        <f t="shared" si="47"/>
        <v>0</v>
      </c>
      <c r="CK11" s="261">
        <f t="shared" si="48"/>
        <v>8</v>
      </c>
      <c r="CL11" s="264">
        <v>9</v>
      </c>
      <c r="CN11" s="159">
        <v>9</v>
      </c>
      <c r="CO11" s="182">
        <f t="shared" si="50"/>
        <v>12</v>
      </c>
      <c r="CP11" s="159">
        <f t="shared" si="51"/>
        <v>22</v>
      </c>
      <c r="CQ11" s="159">
        <f t="shared" si="52"/>
        <v>1</v>
      </c>
      <c r="CR11" s="160">
        <f t="shared" si="49"/>
        <v>0</v>
      </c>
      <c r="CS11" s="159">
        <f t="shared" si="53"/>
        <v>15</v>
      </c>
      <c r="CT11" s="160">
        <f ca="1">IF(CR11="x",CT10+(MATCH(CP11,OFFSET($CO$3,CT10,0):OFFSET($CO$3,20,0),0)),CS11)</f>
        <v>15</v>
      </c>
      <c r="CU11" s="159">
        <f t="shared" si="54"/>
        <v>16</v>
      </c>
    </row>
    <row r="12" spans="2:99" s="157" customFormat="1" ht="19.5" customHeight="1">
      <c r="B12" s="183">
        <v>10</v>
      </c>
      <c r="C12" s="184" t="str">
        <f t="shared" si="31"/>
        <v>Ēriks Kuharjonoks</v>
      </c>
      <c r="D12" s="185"/>
      <c r="E12" s="186">
        <f t="shared" si="32"/>
        <v>58</v>
      </c>
      <c r="F12" s="187" t="s">
        <v>19</v>
      </c>
      <c r="G12" s="188">
        <f t="shared" si="33"/>
        <v>47</v>
      </c>
      <c r="H12" s="189">
        <f t="shared" si="34"/>
        <v>11</v>
      </c>
      <c r="I12" s="190">
        <f t="shared" si="35"/>
        <v>21</v>
      </c>
      <c r="J12" s="189">
        <f t="shared" si="36"/>
        <v>8</v>
      </c>
      <c r="K12" s="189">
        <f t="shared" si="37"/>
        <v>5</v>
      </c>
      <c r="L12" s="191">
        <f t="shared" si="38"/>
        <v>6</v>
      </c>
      <c r="P12" s="169">
        <f t="shared" si="39"/>
        <v>4</v>
      </c>
      <c r="Q12" s="204">
        <v>10</v>
      </c>
      <c r="R12" s="171" t="str">
        <f t="shared" si="40"/>
        <v>Ēriks Kuharjonoks</v>
      </c>
      <c r="S12" s="205">
        <f>AV3</f>
        <v>2</v>
      </c>
      <c r="T12" s="208" t="s">
        <v>19</v>
      </c>
      <c r="U12" s="206">
        <f>AT3</f>
        <v>1</v>
      </c>
      <c r="V12" s="207">
        <f>AV4</f>
        <v>2</v>
      </c>
      <c r="W12" s="208" t="s">
        <v>19</v>
      </c>
      <c r="X12" s="206">
        <f>AT4</f>
        <v>4</v>
      </c>
      <c r="Y12" s="207">
        <f>AV5</f>
        <v>3</v>
      </c>
      <c r="Z12" s="208" t="s">
        <v>19</v>
      </c>
      <c r="AA12" s="206">
        <f>AT5</f>
        <v>2</v>
      </c>
      <c r="AB12" s="207">
        <f>AV6</f>
        <v>3</v>
      </c>
      <c r="AC12" s="208" t="s">
        <v>19</v>
      </c>
      <c r="AD12" s="206">
        <f>AT6</f>
        <v>3</v>
      </c>
      <c r="AE12" s="207">
        <f>AV7</f>
        <v>2</v>
      </c>
      <c r="AF12" s="208" t="s">
        <v>19</v>
      </c>
      <c r="AG12" s="210">
        <f>AT7</f>
        <v>4</v>
      </c>
      <c r="AH12" s="207">
        <f>AV8</f>
        <v>2</v>
      </c>
      <c r="AI12" s="208" t="s">
        <v>19</v>
      </c>
      <c r="AJ12" s="206">
        <f>AT8</f>
        <v>4</v>
      </c>
      <c r="AK12" s="207">
        <f>AV9</f>
        <v>2</v>
      </c>
      <c r="AL12" s="208" t="s">
        <v>19</v>
      </c>
      <c r="AM12" s="206">
        <f>AT9</f>
        <v>4</v>
      </c>
      <c r="AN12" s="207">
        <f>AV10</f>
        <v>4</v>
      </c>
      <c r="AO12" s="208" t="s">
        <v>19</v>
      </c>
      <c r="AP12" s="206">
        <f>AT10</f>
        <v>1</v>
      </c>
      <c r="AQ12" s="207">
        <f>AV11</f>
        <v>0</v>
      </c>
      <c r="AR12" s="208" t="s">
        <v>19</v>
      </c>
      <c r="AS12" s="206">
        <f>AT11</f>
        <v>3</v>
      </c>
      <c r="AT12" s="213"/>
      <c r="AU12" s="213"/>
      <c r="AV12" s="214"/>
      <c r="AW12" s="174">
        <f t="shared" si="8"/>
        <v>4</v>
      </c>
      <c r="AX12" s="175" t="s">
        <v>19</v>
      </c>
      <c r="AY12" s="176">
        <f t="shared" si="9"/>
        <v>2</v>
      </c>
      <c r="AZ12" s="174">
        <f t="shared" si="10"/>
        <v>5</v>
      </c>
      <c r="BA12" s="175" t="s">
        <v>19</v>
      </c>
      <c r="BB12" s="176">
        <f t="shared" si="11"/>
        <v>5</v>
      </c>
      <c r="BC12" s="174">
        <f t="shared" si="12"/>
        <v>4</v>
      </c>
      <c r="BD12" s="175" t="s">
        <v>19</v>
      </c>
      <c r="BE12" s="176">
        <f t="shared" si="13"/>
        <v>3</v>
      </c>
      <c r="BF12" s="174">
        <f t="shared" si="14"/>
        <v>0</v>
      </c>
      <c r="BG12" s="175" t="s">
        <v>19</v>
      </c>
      <c r="BH12" s="176">
        <f t="shared" si="15"/>
        <v>0</v>
      </c>
      <c r="BI12" s="174">
        <f t="shared" si="16"/>
        <v>3</v>
      </c>
      <c r="BJ12" s="175" t="s">
        <v>19</v>
      </c>
      <c r="BK12" s="176">
        <f t="shared" si="17"/>
        <v>5</v>
      </c>
      <c r="BL12" s="174">
        <f t="shared" si="18"/>
        <v>5</v>
      </c>
      <c r="BM12" s="175" t="s">
        <v>19</v>
      </c>
      <c r="BN12" s="176">
        <f t="shared" si="19"/>
        <v>1</v>
      </c>
      <c r="BO12" s="174">
        <f t="shared" si="20"/>
        <v>1</v>
      </c>
      <c r="BP12" s="175" t="s">
        <v>19</v>
      </c>
      <c r="BQ12" s="176">
        <f t="shared" si="21"/>
        <v>1</v>
      </c>
      <c r="BR12" s="174">
        <f t="shared" si="22"/>
        <v>3</v>
      </c>
      <c r="BS12" s="175" t="s">
        <v>19</v>
      </c>
      <c r="BT12" s="176">
        <f t="shared" si="23"/>
        <v>1</v>
      </c>
      <c r="BU12" s="174">
        <f t="shared" si="24"/>
        <v>3</v>
      </c>
      <c r="BV12" s="175" t="s">
        <v>19</v>
      </c>
      <c r="BW12" s="176">
        <f t="shared" si="25"/>
        <v>3</v>
      </c>
      <c r="BX12" s="174">
        <f t="shared" si="26"/>
        <v>10</v>
      </c>
      <c r="BY12" s="175" t="s">
        <v>19</v>
      </c>
      <c r="BZ12" s="176">
        <f t="shared" si="27"/>
        <v>0</v>
      </c>
      <c r="CA12" s="175">
        <f t="shared" si="28"/>
      </c>
      <c r="CB12" s="175" t="s">
        <v>19</v>
      </c>
      <c r="CC12" s="177">
        <f t="shared" si="29"/>
      </c>
      <c r="CD12" s="196">
        <f t="shared" si="41"/>
        <v>58</v>
      </c>
      <c r="CE12" s="197" t="str">
        <f t="shared" si="42"/>
        <v>:</v>
      </c>
      <c r="CF12" s="188">
        <f t="shared" si="43"/>
        <v>47</v>
      </c>
      <c r="CG12" s="189">
        <f t="shared" si="44"/>
        <v>11</v>
      </c>
      <c r="CH12" s="190">
        <f t="shared" si="45"/>
        <v>21</v>
      </c>
      <c r="CI12" s="189">
        <f t="shared" si="46"/>
        <v>8</v>
      </c>
      <c r="CJ12" s="189">
        <f t="shared" si="47"/>
        <v>5</v>
      </c>
      <c r="CK12" s="261">
        <f t="shared" si="48"/>
        <v>6</v>
      </c>
      <c r="CL12" s="264">
        <v>10</v>
      </c>
      <c r="CN12" s="159">
        <v>10</v>
      </c>
      <c r="CO12" s="182">
        <f t="shared" si="50"/>
        <v>6</v>
      </c>
      <c r="CP12" s="159">
        <f t="shared" si="51"/>
        <v>21</v>
      </c>
      <c r="CQ12" s="159">
        <f t="shared" si="52"/>
        <v>1</v>
      </c>
      <c r="CR12" s="160">
        <f t="shared" si="49"/>
        <v>0</v>
      </c>
      <c r="CS12" s="159">
        <f t="shared" si="53"/>
        <v>4</v>
      </c>
      <c r="CT12" s="160">
        <f ca="1">IF(CR12="x",CT11+(MATCH(CP12,OFFSET($CO$3,CT11,0):OFFSET($CO$3,20,0),0)),CS12)</f>
        <v>4</v>
      </c>
      <c r="CU12" s="159">
        <f t="shared" si="54"/>
        <v>18</v>
      </c>
    </row>
    <row r="13" spans="2:99" s="157" customFormat="1" ht="19.5" customHeight="1">
      <c r="B13" s="183">
        <v>11</v>
      </c>
      <c r="C13" s="184" t="str">
        <f t="shared" si="31"/>
        <v>Dārta Ozoliņa</v>
      </c>
      <c r="D13" s="185"/>
      <c r="E13" s="186">
        <f t="shared" si="32"/>
        <v>58</v>
      </c>
      <c r="F13" s="187" t="s">
        <v>19</v>
      </c>
      <c r="G13" s="188">
        <f t="shared" si="33"/>
        <v>53</v>
      </c>
      <c r="H13" s="189">
        <f t="shared" si="34"/>
        <v>5</v>
      </c>
      <c r="I13" s="190">
        <f t="shared" si="35"/>
        <v>19</v>
      </c>
      <c r="J13" s="189">
        <f t="shared" si="36"/>
        <v>8</v>
      </c>
      <c r="K13" s="189">
        <f t="shared" si="37"/>
        <v>3</v>
      </c>
      <c r="L13" s="191">
        <f t="shared" si="38"/>
        <v>8</v>
      </c>
      <c r="P13" s="169">
        <f t="shared" si="39"/>
        <v>17</v>
      </c>
      <c r="Q13" s="204">
        <v>11</v>
      </c>
      <c r="R13" s="171" t="str">
        <f t="shared" si="40"/>
        <v>Dārta Ozoliņa</v>
      </c>
      <c r="S13" s="209">
        <f>AY3</f>
        <v>3</v>
      </c>
      <c r="T13" s="212" t="s">
        <v>19</v>
      </c>
      <c r="U13" s="210">
        <f>AW3</f>
        <v>4</v>
      </c>
      <c r="V13" s="211">
        <f>AY4</f>
        <v>2</v>
      </c>
      <c r="W13" s="212" t="s">
        <v>19</v>
      </c>
      <c r="X13" s="210">
        <f>AW4</f>
        <v>2</v>
      </c>
      <c r="Y13" s="211">
        <f>AY5</f>
        <v>2</v>
      </c>
      <c r="Z13" s="212" t="s">
        <v>19</v>
      </c>
      <c r="AA13" s="210">
        <f>AW5</f>
        <v>7</v>
      </c>
      <c r="AB13" s="211">
        <f>AY6</f>
        <v>2</v>
      </c>
      <c r="AC13" s="212" t="s">
        <v>19</v>
      </c>
      <c r="AD13" s="210">
        <f>AW6</f>
        <v>5</v>
      </c>
      <c r="AE13" s="211">
        <f>AY7</f>
        <v>2</v>
      </c>
      <c r="AF13" s="212" t="s">
        <v>19</v>
      </c>
      <c r="AG13" s="210">
        <f>AW7</f>
        <v>3</v>
      </c>
      <c r="AH13" s="211">
        <f>AY8</f>
        <v>1</v>
      </c>
      <c r="AI13" s="212" t="s">
        <v>19</v>
      </c>
      <c r="AJ13" s="210">
        <f>AW8</f>
        <v>7</v>
      </c>
      <c r="AK13" s="211">
        <f>AY9</f>
        <v>2</v>
      </c>
      <c r="AL13" s="212" t="s">
        <v>19</v>
      </c>
      <c r="AM13" s="210">
        <f>AW9</f>
        <v>2</v>
      </c>
      <c r="AN13" s="211">
        <f>AY10</f>
        <v>4</v>
      </c>
      <c r="AO13" s="212" t="s">
        <v>19</v>
      </c>
      <c r="AP13" s="210">
        <f>AW10</f>
        <v>3</v>
      </c>
      <c r="AQ13" s="211">
        <f>AY11</f>
        <v>3</v>
      </c>
      <c r="AR13" s="212" t="s">
        <v>19</v>
      </c>
      <c r="AS13" s="210">
        <f>AW11</f>
        <v>0</v>
      </c>
      <c r="AT13" s="211">
        <f>AY12</f>
        <v>2</v>
      </c>
      <c r="AU13" s="212" t="s">
        <v>19</v>
      </c>
      <c r="AV13" s="210">
        <f>AW12</f>
        <v>4</v>
      </c>
      <c r="AW13" s="215"/>
      <c r="AX13" s="213"/>
      <c r="AY13" s="213"/>
      <c r="AZ13" s="174">
        <f t="shared" si="10"/>
        <v>4</v>
      </c>
      <c r="BA13" s="175" t="s">
        <v>19</v>
      </c>
      <c r="BB13" s="176">
        <f t="shared" si="11"/>
        <v>2</v>
      </c>
      <c r="BC13" s="174">
        <f t="shared" si="12"/>
        <v>2</v>
      </c>
      <c r="BD13" s="175" t="s">
        <v>19</v>
      </c>
      <c r="BE13" s="176">
        <f t="shared" si="13"/>
        <v>2</v>
      </c>
      <c r="BF13" s="174">
        <f t="shared" si="14"/>
        <v>1</v>
      </c>
      <c r="BG13" s="175" t="s">
        <v>19</v>
      </c>
      <c r="BH13" s="176">
        <f t="shared" si="15"/>
        <v>0</v>
      </c>
      <c r="BI13" s="174">
        <f t="shared" si="16"/>
        <v>2</v>
      </c>
      <c r="BJ13" s="175" t="s">
        <v>19</v>
      </c>
      <c r="BK13" s="176">
        <f t="shared" si="17"/>
        <v>4</v>
      </c>
      <c r="BL13" s="174">
        <f t="shared" si="18"/>
        <v>1</v>
      </c>
      <c r="BM13" s="175" t="s">
        <v>19</v>
      </c>
      <c r="BN13" s="176">
        <f t="shared" si="19"/>
        <v>5</v>
      </c>
      <c r="BO13" s="174">
        <f t="shared" si="20"/>
        <v>4</v>
      </c>
      <c r="BP13" s="175" t="s">
        <v>19</v>
      </c>
      <c r="BQ13" s="176">
        <f t="shared" si="21"/>
        <v>1</v>
      </c>
      <c r="BR13" s="174">
        <f t="shared" si="22"/>
        <v>5</v>
      </c>
      <c r="BS13" s="175" t="s">
        <v>19</v>
      </c>
      <c r="BT13" s="176">
        <f t="shared" si="23"/>
        <v>2</v>
      </c>
      <c r="BU13" s="174">
        <f t="shared" si="24"/>
        <v>6</v>
      </c>
      <c r="BV13" s="175" t="s">
        <v>19</v>
      </c>
      <c r="BW13" s="176">
        <f t="shared" si="25"/>
        <v>0</v>
      </c>
      <c r="BX13" s="174">
        <f t="shared" si="26"/>
        <v>10</v>
      </c>
      <c r="BY13" s="175" t="s">
        <v>19</v>
      </c>
      <c r="BZ13" s="176">
        <f t="shared" si="27"/>
        <v>0</v>
      </c>
      <c r="CA13" s="175">
        <f t="shared" si="28"/>
      </c>
      <c r="CB13" s="175" t="s">
        <v>19</v>
      </c>
      <c r="CC13" s="177">
        <f t="shared" si="29"/>
      </c>
      <c r="CD13" s="196">
        <f t="shared" si="41"/>
        <v>58</v>
      </c>
      <c r="CE13" s="197" t="str">
        <f t="shared" si="42"/>
        <v>:</v>
      </c>
      <c r="CF13" s="188">
        <f t="shared" si="43"/>
        <v>53</v>
      </c>
      <c r="CG13" s="189">
        <f t="shared" si="44"/>
        <v>5</v>
      </c>
      <c r="CH13" s="190">
        <f t="shared" si="45"/>
        <v>19</v>
      </c>
      <c r="CI13" s="189">
        <f t="shared" si="46"/>
        <v>8</v>
      </c>
      <c r="CJ13" s="189">
        <f t="shared" si="47"/>
        <v>3</v>
      </c>
      <c r="CK13" s="261">
        <f t="shared" si="48"/>
        <v>8</v>
      </c>
      <c r="CL13" s="264">
        <v>11</v>
      </c>
      <c r="CN13" s="159">
        <v>11</v>
      </c>
      <c r="CO13" s="182">
        <f t="shared" si="50"/>
        <v>31</v>
      </c>
      <c r="CP13" s="159">
        <f t="shared" si="51"/>
        <v>19</v>
      </c>
      <c r="CQ13" s="159">
        <f t="shared" si="52"/>
        <v>1</v>
      </c>
      <c r="CR13" s="160">
        <f t="shared" si="49"/>
        <v>0</v>
      </c>
      <c r="CS13" s="159">
        <f t="shared" si="53"/>
        <v>17</v>
      </c>
      <c r="CT13" s="160">
        <f ca="1">IF(CR13="x",CT12+(MATCH(CP13,OFFSET($CO$3,CT12,0):OFFSET($CO$3,20,0),0)),CS13)</f>
        <v>17</v>
      </c>
      <c r="CU13" s="159">
        <f t="shared" si="54"/>
        <v>1</v>
      </c>
    </row>
    <row r="14" spans="2:99" s="157" customFormat="1" ht="19.5" customHeight="1">
      <c r="B14" s="183">
        <v>12</v>
      </c>
      <c r="C14" s="184" t="str">
        <f t="shared" si="31"/>
        <v>Egīls Belševics</v>
      </c>
      <c r="D14" s="185"/>
      <c r="E14" s="186">
        <f t="shared" si="32"/>
        <v>70</v>
      </c>
      <c r="F14" s="187" t="s">
        <v>19</v>
      </c>
      <c r="G14" s="188">
        <f t="shared" si="33"/>
        <v>67</v>
      </c>
      <c r="H14" s="189">
        <f t="shared" si="34"/>
        <v>3</v>
      </c>
      <c r="I14" s="190">
        <f t="shared" si="35"/>
        <v>18</v>
      </c>
      <c r="J14" s="189">
        <f t="shared" si="36"/>
        <v>8</v>
      </c>
      <c r="K14" s="189">
        <f t="shared" si="37"/>
        <v>2</v>
      </c>
      <c r="L14" s="191">
        <f t="shared" si="38"/>
        <v>9</v>
      </c>
      <c r="P14" s="169">
        <f t="shared" si="39"/>
        <v>2</v>
      </c>
      <c r="Q14" s="204">
        <v>12</v>
      </c>
      <c r="R14" s="171" t="str">
        <f t="shared" si="40"/>
        <v>Egīls Belševics</v>
      </c>
      <c r="S14" s="205">
        <f>BB3</f>
        <v>3</v>
      </c>
      <c r="T14" s="208" t="s">
        <v>19</v>
      </c>
      <c r="U14" s="206">
        <f>AZ3</f>
        <v>8</v>
      </c>
      <c r="V14" s="207">
        <f>BB4</f>
        <v>1</v>
      </c>
      <c r="W14" s="208" t="s">
        <v>19</v>
      </c>
      <c r="X14" s="206">
        <f>AZ4</f>
        <v>4</v>
      </c>
      <c r="Y14" s="207">
        <f>BB5</f>
        <v>1</v>
      </c>
      <c r="Z14" s="208" t="s">
        <v>19</v>
      </c>
      <c r="AA14" s="206">
        <f>AZ5</f>
        <v>2</v>
      </c>
      <c r="AB14" s="207">
        <f>BB6</f>
        <v>1</v>
      </c>
      <c r="AC14" s="208" t="s">
        <v>19</v>
      </c>
      <c r="AD14" s="206">
        <f>AZ6</f>
        <v>7</v>
      </c>
      <c r="AE14" s="207">
        <f>BB7</f>
        <v>2</v>
      </c>
      <c r="AF14" s="208" t="s">
        <v>19</v>
      </c>
      <c r="AG14" s="206">
        <f>AZ7</f>
        <v>2</v>
      </c>
      <c r="AH14" s="207">
        <f>BB8</f>
        <v>0</v>
      </c>
      <c r="AI14" s="208" t="s">
        <v>19</v>
      </c>
      <c r="AJ14" s="206">
        <f>AZ8</f>
        <v>4</v>
      </c>
      <c r="AK14" s="207">
        <f>BB9</f>
        <v>2</v>
      </c>
      <c r="AL14" s="208" t="s">
        <v>19</v>
      </c>
      <c r="AM14" s="206">
        <f>AZ9</f>
        <v>3</v>
      </c>
      <c r="AN14" s="207">
        <f>BB10</f>
        <v>2</v>
      </c>
      <c r="AO14" s="208" t="s">
        <v>19</v>
      </c>
      <c r="AP14" s="206">
        <f>AZ10</f>
        <v>4</v>
      </c>
      <c r="AQ14" s="207">
        <f>BB11</f>
        <v>1</v>
      </c>
      <c r="AR14" s="208" t="s">
        <v>19</v>
      </c>
      <c r="AS14" s="206">
        <f>AZ11</f>
        <v>6</v>
      </c>
      <c r="AT14" s="207">
        <f>BB12</f>
        <v>5</v>
      </c>
      <c r="AU14" s="208" t="s">
        <v>19</v>
      </c>
      <c r="AV14" s="206">
        <f>AZ12</f>
        <v>5</v>
      </c>
      <c r="AW14" s="207">
        <f>BB13</f>
        <v>2</v>
      </c>
      <c r="AX14" s="208" t="s">
        <v>19</v>
      </c>
      <c r="AY14" s="206">
        <f>AZ13</f>
        <v>4</v>
      </c>
      <c r="AZ14" s="173"/>
      <c r="BA14" s="173"/>
      <c r="BB14" s="216"/>
      <c r="BC14" s="174">
        <f t="shared" si="12"/>
        <v>7</v>
      </c>
      <c r="BD14" s="175" t="s">
        <v>19</v>
      </c>
      <c r="BE14" s="176">
        <f t="shared" si="13"/>
        <v>4</v>
      </c>
      <c r="BF14" s="174">
        <f t="shared" si="14"/>
        <v>6</v>
      </c>
      <c r="BG14" s="175" t="s">
        <v>19</v>
      </c>
      <c r="BH14" s="176">
        <f t="shared" si="15"/>
        <v>3</v>
      </c>
      <c r="BI14" s="174">
        <f t="shared" si="16"/>
        <v>3</v>
      </c>
      <c r="BJ14" s="175" t="s">
        <v>19</v>
      </c>
      <c r="BK14" s="176">
        <f t="shared" si="17"/>
        <v>1</v>
      </c>
      <c r="BL14" s="174">
        <f t="shared" si="18"/>
        <v>5</v>
      </c>
      <c r="BM14" s="175" t="s">
        <v>19</v>
      </c>
      <c r="BN14" s="176">
        <f t="shared" si="19"/>
        <v>4</v>
      </c>
      <c r="BO14" s="174">
        <f t="shared" si="20"/>
        <v>7</v>
      </c>
      <c r="BP14" s="175" t="s">
        <v>19</v>
      </c>
      <c r="BQ14" s="176">
        <f t="shared" si="21"/>
        <v>0</v>
      </c>
      <c r="BR14" s="174">
        <f t="shared" si="22"/>
        <v>8</v>
      </c>
      <c r="BS14" s="175" t="s">
        <v>19</v>
      </c>
      <c r="BT14" s="176">
        <f t="shared" si="23"/>
        <v>4</v>
      </c>
      <c r="BU14" s="174">
        <f t="shared" si="24"/>
        <v>4</v>
      </c>
      <c r="BV14" s="175" t="s">
        <v>19</v>
      </c>
      <c r="BW14" s="176">
        <f t="shared" si="25"/>
        <v>2</v>
      </c>
      <c r="BX14" s="174">
        <f t="shared" si="26"/>
        <v>10</v>
      </c>
      <c r="BY14" s="175" t="s">
        <v>19</v>
      </c>
      <c r="BZ14" s="176">
        <f t="shared" si="27"/>
        <v>0</v>
      </c>
      <c r="CA14" s="175">
        <f t="shared" si="28"/>
      </c>
      <c r="CB14" s="175" t="s">
        <v>19</v>
      </c>
      <c r="CC14" s="177">
        <f t="shared" si="29"/>
      </c>
      <c r="CD14" s="196">
        <f t="shared" si="41"/>
        <v>70</v>
      </c>
      <c r="CE14" s="197" t="str">
        <f t="shared" si="42"/>
        <v>:</v>
      </c>
      <c r="CF14" s="188">
        <f t="shared" si="43"/>
        <v>67</v>
      </c>
      <c r="CG14" s="189">
        <f t="shared" si="44"/>
        <v>3</v>
      </c>
      <c r="CH14" s="190">
        <f t="shared" si="45"/>
        <v>18</v>
      </c>
      <c r="CI14" s="189">
        <f t="shared" si="46"/>
        <v>8</v>
      </c>
      <c r="CJ14" s="189">
        <f t="shared" si="47"/>
        <v>2</v>
      </c>
      <c r="CK14" s="261">
        <f t="shared" si="48"/>
        <v>9</v>
      </c>
      <c r="CL14" s="264">
        <v>12</v>
      </c>
      <c r="CN14" s="159">
        <v>12</v>
      </c>
      <c r="CO14" s="182">
        <f t="shared" si="50"/>
        <v>29</v>
      </c>
      <c r="CP14" s="159">
        <f t="shared" si="51"/>
        <v>18</v>
      </c>
      <c r="CQ14" s="159">
        <f t="shared" si="52"/>
        <v>2</v>
      </c>
      <c r="CR14" s="160">
        <f t="shared" si="49"/>
        <v>0</v>
      </c>
      <c r="CS14" s="159">
        <f t="shared" si="53"/>
        <v>2</v>
      </c>
      <c r="CT14" s="160">
        <f ca="1">IF(CR14="x",CT13+(MATCH(CP14,OFFSET($CO$3,CT13,0):OFFSET($CO$3,20,0),0)),CS14)</f>
        <v>2</v>
      </c>
      <c r="CU14" s="159">
        <f t="shared" si="54"/>
        <v>4</v>
      </c>
    </row>
    <row r="15" spans="2:99" s="157" customFormat="1" ht="19.5" customHeight="1">
      <c r="B15" s="183">
        <v>13</v>
      </c>
      <c r="C15" s="184" t="str">
        <f t="shared" si="31"/>
        <v>Kristaps Zarinieks</v>
      </c>
      <c r="D15" s="185"/>
      <c r="E15" s="186">
        <f t="shared" si="32"/>
        <v>60</v>
      </c>
      <c r="F15" s="187" t="s">
        <v>19</v>
      </c>
      <c r="G15" s="188">
        <f t="shared" si="33"/>
        <v>69</v>
      </c>
      <c r="H15" s="189">
        <f t="shared" si="34"/>
        <v>-9</v>
      </c>
      <c r="I15" s="190">
        <f t="shared" si="35"/>
        <v>16</v>
      </c>
      <c r="J15" s="189">
        <f t="shared" si="36"/>
        <v>7</v>
      </c>
      <c r="K15" s="189">
        <f t="shared" si="37"/>
        <v>2</v>
      </c>
      <c r="L15" s="191">
        <f t="shared" si="38"/>
        <v>10</v>
      </c>
      <c r="P15" s="169">
        <f t="shared" si="39"/>
        <v>20</v>
      </c>
      <c r="Q15" s="204">
        <v>13</v>
      </c>
      <c r="R15" s="171" t="str">
        <f t="shared" si="40"/>
        <v>Kristaps Zarinieks</v>
      </c>
      <c r="S15" s="205">
        <f>BE3</f>
        <v>5</v>
      </c>
      <c r="T15" s="208" t="s">
        <v>19</v>
      </c>
      <c r="U15" s="206">
        <f>BC3</f>
        <v>8</v>
      </c>
      <c r="V15" s="207">
        <f>BE4</f>
        <v>3</v>
      </c>
      <c r="W15" s="208" t="s">
        <v>19</v>
      </c>
      <c r="X15" s="206">
        <f>BC4</f>
        <v>4</v>
      </c>
      <c r="Y15" s="207">
        <f>BE5</f>
        <v>6</v>
      </c>
      <c r="Z15" s="208" t="s">
        <v>19</v>
      </c>
      <c r="AA15" s="206">
        <f>BC5</f>
        <v>5</v>
      </c>
      <c r="AB15" s="207">
        <f>BE6</f>
        <v>3</v>
      </c>
      <c r="AC15" s="208" t="s">
        <v>19</v>
      </c>
      <c r="AD15" s="206">
        <f>BC6</f>
        <v>5</v>
      </c>
      <c r="AE15" s="207">
        <f>BE7</f>
        <v>3</v>
      </c>
      <c r="AF15" s="208" t="s">
        <v>19</v>
      </c>
      <c r="AG15" s="206">
        <f>BC7</f>
        <v>5</v>
      </c>
      <c r="AH15" s="207">
        <f>BE8</f>
        <v>0</v>
      </c>
      <c r="AI15" s="208" t="s">
        <v>19</v>
      </c>
      <c r="AJ15" s="206">
        <f>BC8</f>
        <v>5</v>
      </c>
      <c r="AK15" s="207">
        <f>BE9</f>
        <v>1</v>
      </c>
      <c r="AL15" s="208" t="s">
        <v>19</v>
      </c>
      <c r="AM15" s="206">
        <f>BC9</f>
        <v>4</v>
      </c>
      <c r="AN15" s="207">
        <f>BE10</f>
        <v>2</v>
      </c>
      <c r="AO15" s="208" t="s">
        <v>19</v>
      </c>
      <c r="AP15" s="206">
        <f>BC10</f>
        <v>1</v>
      </c>
      <c r="AQ15" s="207">
        <f>BE11</f>
        <v>4</v>
      </c>
      <c r="AR15" s="208" t="s">
        <v>19</v>
      </c>
      <c r="AS15" s="206">
        <f>BC11</f>
        <v>3</v>
      </c>
      <c r="AT15" s="207">
        <f>BE12</f>
        <v>3</v>
      </c>
      <c r="AU15" s="208" t="s">
        <v>19</v>
      </c>
      <c r="AV15" s="206">
        <f>BC12</f>
        <v>4</v>
      </c>
      <c r="AW15" s="207">
        <f>BE13</f>
        <v>2</v>
      </c>
      <c r="AX15" s="208" t="s">
        <v>19</v>
      </c>
      <c r="AY15" s="206">
        <f>BC13</f>
        <v>2</v>
      </c>
      <c r="AZ15" s="207">
        <f>BE14</f>
        <v>4</v>
      </c>
      <c r="BA15" s="208" t="s">
        <v>19</v>
      </c>
      <c r="BB15" s="206">
        <f>BC14</f>
        <v>7</v>
      </c>
      <c r="BC15" s="217"/>
      <c r="BD15" s="218"/>
      <c r="BE15" s="219"/>
      <c r="BF15" s="174">
        <f t="shared" si="14"/>
        <v>4</v>
      </c>
      <c r="BG15" s="175" t="s">
        <v>19</v>
      </c>
      <c r="BH15" s="176">
        <f t="shared" si="15"/>
        <v>2</v>
      </c>
      <c r="BI15" s="174">
        <f t="shared" si="16"/>
        <v>4</v>
      </c>
      <c r="BJ15" s="175" t="s">
        <v>19</v>
      </c>
      <c r="BK15" s="176">
        <f t="shared" si="17"/>
        <v>1</v>
      </c>
      <c r="BL15" s="174">
        <f t="shared" si="18"/>
        <v>1</v>
      </c>
      <c r="BM15" s="175" t="s">
        <v>19</v>
      </c>
      <c r="BN15" s="176">
        <f t="shared" si="19"/>
        <v>6</v>
      </c>
      <c r="BO15" s="174">
        <f t="shared" si="20"/>
        <v>2</v>
      </c>
      <c r="BP15" s="175" t="s">
        <v>19</v>
      </c>
      <c r="BQ15" s="176">
        <f t="shared" si="21"/>
        <v>5</v>
      </c>
      <c r="BR15" s="174">
        <f t="shared" si="22"/>
        <v>1</v>
      </c>
      <c r="BS15" s="175" t="s">
        <v>19</v>
      </c>
      <c r="BT15" s="176">
        <f t="shared" si="23"/>
        <v>1</v>
      </c>
      <c r="BU15" s="174">
        <f t="shared" si="24"/>
        <v>2</v>
      </c>
      <c r="BV15" s="175" t="s">
        <v>19</v>
      </c>
      <c r="BW15" s="176">
        <f t="shared" si="25"/>
        <v>1</v>
      </c>
      <c r="BX15" s="174">
        <f t="shared" si="26"/>
        <v>10</v>
      </c>
      <c r="BY15" s="175" t="s">
        <v>19</v>
      </c>
      <c r="BZ15" s="176">
        <f t="shared" si="27"/>
        <v>0</v>
      </c>
      <c r="CA15" s="175">
        <f t="shared" si="28"/>
      </c>
      <c r="CB15" s="175" t="s">
        <v>19</v>
      </c>
      <c r="CC15" s="177">
        <f t="shared" si="29"/>
      </c>
      <c r="CD15" s="196">
        <f t="shared" si="41"/>
        <v>60</v>
      </c>
      <c r="CE15" s="197" t="str">
        <f t="shared" si="42"/>
        <v>:</v>
      </c>
      <c r="CF15" s="188">
        <f t="shared" si="43"/>
        <v>69</v>
      </c>
      <c r="CG15" s="189">
        <f t="shared" si="44"/>
        <v>-9</v>
      </c>
      <c r="CH15" s="190">
        <f t="shared" si="45"/>
        <v>16</v>
      </c>
      <c r="CI15" s="189">
        <f t="shared" si="46"/>
        <v>7</v>
      </c>
      <c r="CJ15" s="189">
        <f t="shared" si="47"/>
        <v>2</v>
      </c>
      <c r="CK15" s="261">
        <f t="shared" si="48"/>
        <v>10</v>
      </c>
      <c r="CL15" s="264">
        <v>13</v>
      </c>
      <c r="CN15" s="159">
        <v>13</v>
      </c>
      <c r="CO15" s="182">
        <f t="shared" si="50"/>
        <v>30</v>
      </c>
      <c r="CP15" s="159">
        <f t="shared" si="51"/>
        <v>16</v>
      </c>
      <c r="CQ15" s="159">
        <f t="shared" si="52"/>
        <v>1</v>
      </c>
      <c r="CR15" s="160">
        <f t="shared" si="49"/>
        <v>0</v>
      </c>
      <c r="CS15" s="159">
        <f t="shared" si="53"/>
        <v>8</v>
      </c>
      <c r="CT15" s="160">
        <f ca="1">IF(CR15="x",CT14+(MATCH(CP15,OFFSET($CO$3,CT14,0):OFFSET($CO$3,20,0),0)),CS15)</f>
        <v>8</v>
      </c>
      <c r="CU15" s="159">
        <f t="shared" si="54"/>
        <v>2</v>
      </c>
    </row>
    <row r="16" spans="2:99" s="157" customFormat="1" ht="19.5" customHeight="1">
      <c r="B16" s="183">
        <v>14</v>
      </c>
      <c r="C16" s="184" t="str">
        <f t="shared" si="31"/>
        <v>Haralds Gals</v>
      </c>
      <c r="D16" s="185"/>
      <c r="E16" s="186">
        <f t="shared" si="32"/>
        <v>48</v>
      </c>
      <c r="F16" s="187" t="s">
        <v>19</v>
      </c>
      <c r="G16" s="188">
        <f t="shared" si="33"/>
        <v>44</v>
      </c>
      <c r="H16" s="189">
        <f t="shared" si="34"/>
        <v>4</v>
      </c>
      <c r="I16" s="190">
        <f t="shared" si="35"/>
        <v>16</v>
      </c>
      <c r="J16" s="189">
        <f t="shared" si="36"/>
        <v>7</v>
      </c>
      <c r="K16" s="189">
        <f t="shared" si="37"/>
        <v>2</v>
      </c>
      <c r="L16" s="191">
        <f t="shared" si="38"/>
        <v>10</v>
      </c>
      <c r="P16" s="169">
        <f t="shared" si="39"/>
        <v>8</v>
      </c>
      <c r="Q16" s="220">
        <v>14</v>
      </c>
      <c r="R16" s="171" t="str">
        <f t="shared" si="40"/>
        <v>Haralds Gals</v>
      </c>
      <c r="S16" s="221">
        <f>BH3</f>
        <v>1</v>
      </c>
      <c r="T16" s="222" t="s">
        <v>19</v>
      </c>
      <c r="U16" s="223">
        <f>BF3</f>
        <v>2</v>
      </c>
      <c r="V16" s="224">
        <f>BH4</f>
        <v>1</v>
      </c>
      <c r="W16" s="222" t="s">
        <v>19</v>
      </c>
      <c r="X16" s="223">
        <f>BF4</f>
        <v>6</v>
      </c>
      <c r="Y16" s="224">
        <f>BH5</f>
        <v>0</v>
      </c>
      <c r="Z16" s="222" t="s">
        <v>19</v>
      </c>
      <c r="AA16" s="223">
        <f>BF5</f>
        <v>2</v>
      </c>
      <c r="AB16" s="224">
        <f>BH6</f>
        <v>3</v>
      </c>
      <c r="AC16" s="222" t="s">
        <v>19</v>
      </c>
      <c r="AD16" s="223">
        <f>BF6</f>
        <v>5</v>
      </c>
      <c r="AE16" s="224">
        <f>BH7</f>
        <v>2</v>
      </c>
      <c r="AF16" s="222" t="s">
        <v>19</v>
      </c>
      <c r="AG16" s="223">
        <f>BF7</f>
        <v>6</v>
      </c>
      <c r="AH16" s="224">
        <f>BH8</f>
        <v>2</v>
      </c>
      <c r="AI16" s="222" t="s">
        <v>19</v>
      </c>
      <c r="AJ16" s="223">
        <f>BF8</f>
        <v>3</v>
      </c>
      <c r="AK16" s="224">
        <f>BH9</f>
        <v>1</v>
      </c>
      <c r="AL16" s="222" t="s">
        <v>19</v>
      </c>
      <c r="AM16" s="223">
        <f>BF9</f>
        <v>1</v>
      </c>
      <c r="AN16" s="224">
        <f>BH10</f>
        <v>1</v>
      </c>
      <c r="AO16" s="222" t="s">
        <v>19</v>
      </c>
      <c r="AP16" s="223">
        <f>BF10</f>
        <v>2</v>
      </c>
      <c r="AQ16" s="224">
        <f>BH11</f>
        <v>1</v>
      </c>
      <c r="AR16" s="222" t="s">
        <v>19</v>
      </c>
      <c r="AS16" s="223">
        <f>BF11</f>
        <v>0</v>
      </c>
      <c r="AT16" s="224">
        <f>BH12</f>
        <v>0</v>
      </c>
      <c r="AU16" s="222" t="s">
        <v>19</v>
      </c>
      <c r="AV16" s="223">
        <f>BF12</f>
        <v>0</v>
      </c>
      <c r="AW16" s="224">
        <f>BH13</f>
        <v>0</v>
      </c>
      <c r="AX16" s="222" t="s">
        <v>19</v>
      </c>
      <c r="AY16" s="223">
        <f>BF13</f>
        <v>1</v>
      </c>
      <c r="AZ16" s="225">
        <f>BH14</f>
        <v>3</v>
      </c>
      <c r="BA16" s="208" t="s">
        <v>19</v>
      </c>
      <c r="BB16" s="225">
        <f>BF14</f>
        <v>6</v>
      </c>
      <c r="BC16" s="224">
        <f>BH15</f>
        <v>2</v>
      </c>
      <c r="BD16" s="175" t="s">
        <v>19</v>
      </c>
      <c r="BE16" s="223">
        <f>BF15</f>
        <v>4</v>
      </c>
      <c r="BF16" s="173"/>
      <c r="BG16" s="173"/>
      <c r="BH16" s="173"/>
      <c r="BI16" s="174">
        <f t="shared" si="16"/>
        <v>4</v>
      </c>
      <c r="BJ16" s="175" t="s">
        <v>19</v>
      </c>
      <c r="BK16" s="176">
        <f t="shared" si="17"/>
        <v>2</v>
      </c>
      <c r="BL16" s="174">
        <f t="shared" si="18"/>
        <v>4</v>
      </c>
      <c r="BM16" s="175" t="s">
        <v>19</v>
      </c>
      <c r="BN16" s="176">
        <f t="shared" si="19"/>
        <v>1</v>
      </c>
      <c r="BO16" s="174">
        <f t="shared" si="20"/>
        <v>2</v>
      </c>
      <c r="BP16" s="175" t="s">
        <v>19</v>
      </c>
      <c r="BQ16" s="176">
        <f t="shared" si="21"/>
        <v>1</v>
      </c>
      <c r="BR16" s="174">
        <f t="shared" si="22"/>
        <v>9</v>
      </c>
      <c r="BS16" s="175" t="s">
        <v>19</v>
      </c>
      <c r="BT16" s="176">
        <f t="shared" si="23"/>
        <v>1</v>
      </c>
      <c r="BU16" s="174">
        <f t="shared" si="24"/>
        <v>2</v>
      </c>
      <c r="BV16" s="175" t="s">
        <v>19</v>
      </c>
      <c r="BW16" s="176">
        <f t="shared" si="25"/>
        <v>1</v>
      </c>
      <c r="BX16" s="174">
        <f t="shared" si="26"/>
        <v>10</v>
      </c>
      <c r="BY16" s="175" t="s">
        <v>19</v>
      </c>
      <c r="BZ16" s="176">
        <f t="shared" si="27"/>
        <v>0</v>
      </c>
      <c r="CA16" s="175">
        <f t="shared" si="28"/>
      </c>
      <c r="CB16" s="175" t="s">
        <v>19</v>
      </c>
      <c r="CC16" s="177">
        <f t="shared" si="29"/>
      </c>
      <c r="CD16" s="196">
        <f t="shared" si="41"/>
        <v>48</v>
      </c>
      <c r="CE16" s="197" t="str">
        <f t="shared" si="42"/>
        <v>:</v>
      </c>
      <c r="CF16" s="188">
        <f t="shared" si="43"/>
        <v>44</v>
      </c>
      <c r="CG16" s="189">
        <f t="shared" si="44"/>
        <v>4</v>
      </c>
      <c r="CH16" s="190">
        <f t="shared" si="45"/>
        <v>16</v>
      </c>
      <c r="CI16" s="189">
        <f t="shared" si="46"/>
        <v>7</v>
      </c>
      <c r="CJ16" s="189">
        <f t="shared" si="47"/>
        <v>2</v>
      </c>
      <c r="CK16" s="261">
        <f t="shared" si="48"/>
        <v>10</v>
      </c>
      <c r="CL16" s="264">
        <v>14</v>
      </c>
      <c r="CN16" s="159">
        <v>14</v>
      </c>
      <c r="CO16" s="182">
        <f t="shared" si="50"/>
        <v>15</v>
      </c>
      <c r="CP16" s="159">
        <f t="shared" si="51"/>
        <v>16</v>
      </c>
      <c r="CQ16" s="159">
        <f t="shared" si="52"/>
        <v>1</v>
      </c>
      <c r="CR16" s="160" t="str">
        <f t="shared" si="49"/>
        <v>x</v>
      </c>
      <c r="CS16" s="159">
        <f t="shared" si="53"/>
        <v>8</v>
      </c>
      <c r="CT16" s="160">
        <f ca="1">IF(CR16="x",CT15+(MATCH(CP16,OFFSET($CO$3,CT15,0):OFFSET($CO$3,20,0),0)),CS16)</f>
        <v>20</v>
      </c>
      <c r="CU16" s="159">
        <f t="shared" si="54"/>
        <v>15</v>
      </c>
    </row>
    <row r="17" spans="2:99" s="157" customFormat="1" ht="19.5" customHeight="1">
      <c r="B17" s="183">
        <v>15</v>
      </c>
      <c r="C17" s="184" t="str">
        <f t="shared" si="31"/>
        <v>Mārtiņš Gūtmanis</v>
      </c>
      <c r="D17" s="185"/>
      <c r="E17" s="186">
        <f t="shared" si="32"/>
        <v>57</v>
      </c>
      <c r="F17" s="187" t="s">
        <v>19</v>
      </c>
      <c r="G17" s="188">
        <f t="shared" si="33"/>
        <v>63</v>
      </c>
      <c r="H17" s="189">
        <f t="shared" si="34"/>
        <v>-6</v>
      </c>
      <c r="I17" s="190">
        <f t="shared" si="35"/>
        <v>15</v>
      </c>
      <c r="J17" s="189">
        <f t="shared" si="36"/>
        <v>6</v>
      </c>
      <c r="K17" s="189">
        <f t="shared" si="37"/>
        <v>3</v>
      </c>
      <c r="L17" s="191">
        <f t="shared" si="38"/>
        <v>10</v>
      </c>
      <c r="P17" s="169">
        <f t="shared" si="39"/>
        <v>14</v>
      </c>
      <c r="Q17" s="204">
        <v>15</v>
      </c>
      <c r="R17" s="171" t="str">
        <f t="shared" si="40"/>
        <v>Mārtiņš Gūtmanis</v>
      </c>
      <c r="S17" s="205">
        <f>BK3</f>
        <v>1</v>
      </c>
      <c r="T17" s="208" t="s">
        <v>19</v>
      </c>
      <c r="U17" s="206">
        <f>BI3</f>
        <v>3</v>
      </c>
      <c r="V17" s="207">
        <f>BK4</f>
        <v>0</v>
      </c>
      <c r="W17" s="208" t="s">
        <v>19</v>
      </c>
      <c r="X17" s="206">
        <f>BI4</f>
        <v>4</v>
      </c>
      <c r="Y17" s="207">
        <f>BK5</f>
        <v>1</v>
      </c>
      <c r="Z17" s="208" t="s">
        <v>19</v>
      </c>
      <c r="AA17" s="206">
        <f>BI5</f>
        <v>7</v>
      </c>
      <c r="AB17" s="207">
        <f>BK6</f>
        <v>2</v>
      </c>
      <c r="AC17" s="208" t="s">
        <v>19</v>
      </c>
      <c r="AD17" s="206">
        <f>BI6</f>
        <v>6</v>
      </c>
      <c r="AE17" s="207">
        <f>BK7</f>
        <v>2</v>
      </c>
      <c r="AF17" s="208" t="s">
        <v>19</v>
      </c>
      <c r="AG17" s="206">
        <f>BI7</f>
        <v>2</v>
      </c>
      <c r="AH17" s="207">
        <f>BK8</f>
        <v>3</v>
      </c>
      <c r="AI17" s="208" t="s">
        <v>19</v>
      </c>
      <c r="AJ17" s="206">
        <f>BI8</f>
        <v>3</v>
      </c>
      <c r="AK17" s="207">
        <f>BK9</f>
        <v>0</v>
      </c>
      <c r="AL17" s="208" t="s">
        <v>19</v>
      </c>
      <c r="AM17" s="206">
        <f>BI9</f>
        <v>5</v>
      </c>
      <c r="AN17" s="207">
        <f>BK10</f>
        <v>3</v>
      </c>
      <c r="AO17" s="208" t="s">
        <v>19</v>
      </c>
      <c r="AP17" s="206">
        <f>BI10</f>
        <v>5</v>
      </c>
      <c r="AQ17" s="207">
        <f>BK11</f>
        <v>4</v>
      </c>
      <c r="AR17" s="208" t="s">
        <v>19</v>
      </c>
      <c r="AS17" s="206">
        <f>BI11</f>
        <v>6</v>
      </c>
      <c r="AT17" s="207">
        <f>BK12</f>
        <v>5</v>
      </c>
      <c r="AU17" s="208" t="s">
        <v>19</v>
      </c>
      <c r="AV17" s="206">
        <f>BI12</f>
        <v>3</v>
      </c>
      <c r="AW17" s="207">
        <f>BK13</f>
        <v>4</v>
      </c>
      <c r="AX17" s="208" t="s">
        <v>19</v>
      </c>
      <c r="AY17" s="206">
        <f>BI13</f>
        <v>2</v>
      </c>
      <c r="AZ17" s="207">
        <f>BK14</f>
        <v>1</v>
      </c>
      <c r="BA17" s="208" t="s">
        <v>19</v>
      </c>
      <c r="BB17" s="206">
        <f>BI14</f>
        <v>3</v>
      </c>
      <c r="BC17" s="226">
        <f>BK15</f>
        <v>1</v>
      </c>
      <c r="BD17" s="208" t="s">
        <v>19</v>
      </c>
      <c r="BE17" s="227">
        <f>BI15</f>
        <v>4</v>
      </c>
      <c r="BF17" s="187">
        <f>BK16</f>
        <v>2</v>
      </c>
      <c r="BG17" s="208" t="s">
        <v>19</v>
      </c>
      <c r="BH17" s="227">
        <f>BI16</f>
        <v>4</v>
      </c>
      <c r="BI17" s="228"/>
      <c r="BJ17" s="218"/>
      <c r="BK17" s="219"/>
      <c r="BL17" s="174">
        <f t="shared" si="18"/>
        <v>6</v>
      </c>
      <c r="BM17" s="175" t="s">
        <v>19</v>
      </c>
      <c r="BN17" s="176">
        <f t="shared" si="19"/>
        <v>3</v>
      </c>
      <c r="BO17" s="174">
        <f t="shared" si="20"/>
        <v>2</v>
      </c>
      <c r="BP17" s="175" t="s">
        <v>19</v>
      </c>
      <c r="BQ17" s="176">
        <f t="shared" si="21"/>
        <v>2</v>
      </c>
      <c r="BR17" s="174">
        <f t="shared" si="22"/>
        <v>5</v>
      </c>
      <c r="BS17" s="175" t="s">
        <v>19</v>
      </c>
      <c r="BT17" s="176">
        <f t="shared" si="23"/>
        <v>0</v>
      </c>
      <c r="BU17" s="174">
        <f t="shared" si="24"/>
        <v>5</v>
      </c>
      <c r="BV17" s="175" t="s">
        <v>19</v>
      </c>
      <c r="BW17" s="176">
        <f t="shared" si="25"/>
        <v>1</v>
      </c>
      <c r="BX17" s="174">
        <f t="shared" si="26"/>
        <v>10</v>
      </c>
      <c r="BY17" s="175" t="s">
        <v>19</v>
      </c>
      <c r="BZ17" s="176">
        <f t="shared" si="27"/>
        <v>0</v>
      </c>
      <c r="CA17" s="175">
        <f t="shared" si="28"/>
      </c>
      <c r="CB17" s="175" t="s">
        <v>19</v>
      </c>
      <c r="CC17" s="177">
        <f t="shared" si="29"/>
      </c>
      <c r="CD17" s="196">
        <f t="shared" si="41"/>
        <v>57</v>
      </c>
      <c r="CE17" s="197" t="str">
        <f t="shared" si="42"/>
        <v>:</v>
      </c>
      <c r="CF17" s="188">
        <f t="shared" si="43"/>
        <v>63</v>
      </c>
      <c r="CG17" s="189">
        <f t="shared" si="44"/>
        <v>-6</v>
      </c>
      <c r="CH17" s="190">
        <f t="shared" si="45"/>
        <v>15</v>
      </c>
      <c r="CI17" s="189">
        <f t="shared" si="46"/>
        <v>6</v>
      </c>
      <c r="CJ17" s="189">
        <f t="shared" si="47"/>
        <v>3</v>
      </c>
      <c r="CK17" s="261">
        <f t="shared" si="48"/>
        <v>10</v>
      </c>
      <c r="CL17" s="264">
        <v>15</v>
      </c>
      <c r="CN17" s="159">
        <v>15</v>
      </c>
      <c r="CO17" s="182">
        <f t="shared" si="50"/>
        <v>22</v>
      </c>
      <c r="CP17" s="159">
        <f t="shared" si="51"/>
        <v>15</v>
      </c>
      <c r="CQ17" s="159">
        <f t="shared" si="52"/>
        <v>1</v>
      </c>
      <c r="CR17" s="160">
        <f t="shared" si="49"/>
        <v>0</v>
      </c>
      <c r="CS17" s="159">
        <f t="shared" si="53"/>
        <v>14</v>
      </c>
      <c r="CT17" s="160">
        <f ca="1">IF(CR17="x",CT16+(MATCH(CP17,OFFSET($CO$3,CT16,0):OFFSET($CO$3,20,0),0)),CS17)</f>
        <v>14</v>
      </c>
      <c r="CU17" s="159">
        <f t="shared" si="54"/>
        <v>9</v>
      </c>
    </row>
    <row r="18" spans="2:99" s="157" customFormat="1" ht="19.5" customHeight="1">
      <c r="B18" s="183">
        <v>16</v>
      </c>
      <c r="C18" s="184" t="str">
        <f t="shared" si="31"/>
        <v>Kaspars Dubavs</v>
      </c>
      <c r="D18" s="185"/>
      <c r="E18" s="186">
        <f t="shared" si="32"/>
        <v>56</v>
      </c>
      <c r="F18" s="187" t="s">
        <v>19</v>
      </c>
      <c r="G18" s="188">
        <f t="shared" si="33"/>
        <v>80</v>
      </c>
      <c r="H18" s="189">
        <f t="shared" si="34"/>
        <v>-24</v>
      </c>
      <c r="I18" s="190">
        <f t="shared" si="35"/>
        <v>12</v>
      </c>
      <c r="J18" s="189">
        <f t="shared" si="36"/>
        <v>6</v>
      </c>
      <c r="K18" s="189">
        <f t="shared" si="37"/>
        <v>0</v>
      </c>
      <c r="L18" s="191">
        <f t="shared" si="38"/>
        <v>13</v>
      </c>
      <c r="P18" s="169">
        <f t="shared" si="39"/>
        <v>9</v>
      </c>
      <c r="Q18" s="220">
        <v>16</v>
      </c>
      <c r="R18" s="171" t="str">
        <f t="shared" si="40"/>
        <v>Kaspars Dubavs</v>
      </c>
      <c r="S18" s="221">
        <f>BN3</f>
        <v>5</v>
      </c>
      <c r="T18" s="208" t="s">
        <v>19</v>
      </c>
      <c r="U18" s="223">
        <f>BL3</f>
        <v>7</v>
      </c>
      <c r="V18" s="224">
        <f>BN4</f>
        <v>0</v>
      </c>
      <c r="W18" s="208" t="s">
        <v>19</v>
      </c>
      <c r="X18" s="223">
        <f>BL4</f>
        <v>4</v>
      </c>
      <c r="Y18" s="224">
        <f>BN5</f>
        <v>0</v>
      </c>
      <c r="Z18" s="208" t="s">
        <v>19</v>
      </c>
      <c r="AA18" s="223">
        <f>BL5</f>
        <v>5</v>
      </c>
      <c r="AB18" s="224">
        <f>BN6</f>
        <v>4</v>
      </c>
      <c r="AC18" s="208" t="s">
        <v>19</v>
      </c>
      <c r="AD18" s="223">
        <f>BL6</f>
        <v>9</v>
      </c>
      <c r="AE18" s="224">
        <f>BN7</f>
        <v>2</v>
      </c>
      <c r="AF18" s="208" t="s">
        <v>19</v>
      </c>
      <c r="AG18" s="223">
        <f>BL7</f>
        <v>5</v>
      </c>
      <c r="AH18" s="224">
        <f>BN8</f>
        <v>0</v>
      </c>
      <c r="AI18" s="208" t="s">
        <v>19</v>
      </c>
      <c r="AJ18" s="223">
        <f>BL8</f>
        <v>6</v>
      </c>
      <c r="AK18" s="224">
        <f>BN9</f>
        <v>1</v>
      </c>
      <c r="AL18" s="208" t="s">
        <v>19</v>
      </c>
      <c r="AM18" s="223">
        <f>BL9</f>
        <v>4</v>
      </c>
      <c r="AN18" s="224">
        <f>BN10</f>
        <v>2</v>
      </c>
      <c r="AO18" s="208" t="s">
        <v>19</v>
      </c>
      <c r="AP18" s="223">
        <f>BL10</f>
        <v>6</v>
      </c>
      <c r="AQ18" s="224">
        <f>BN11</f>
        <v>2</v>
      </c>
      <c r="AR18" s="208" t="s">
        <v>19</v>
      </c>
      <c r="AS18" s="223">
        <f>BL11</f>
        <v>7</v>
      </c>
      <c r="AT18" s="224">
        <f>BN12</f>
        <v>1</v>
      </c>
      <c r="AU18" s="208" t="s">
        <v>19</v>
      </c>
      <c r="AV18" s="223">
        <f>BL12</f>
        <v>5</v>
      </c>
      <c r="AW18" s="224">
        <f>BN13</f>
        <v>5</v>
      </c>
      <c r="AX18" s="208" t="s">
        <v>19</v>
      </c>
      <c r="AY18" s="223">
        <f>BL13</f>
        <v>1</v>
      </c>
      <c r="AZ18" s="224">
        <f>BN14</f>
        <v>4</v>
      </c>
      <c r="BA18" s="208" t="s">
        <v>19</v>
      </c>
      <c r="BB18" s="223">
        <f>BL14</f>
        <v>5</v>
      </c>
      <c r="BC18" s="229">
        <f>BN15</f>
        <v>6</v>
      </c>
      <c r="BD18" s="208" t="s">
        <v>19</v>
      </c>
      <c r="BE18" s="230">
        <f>BL15</f>
        <v>1</v>
      </c>
      <c r="BF18" s="164">
        <f>BN16</f>
        <v>1</v>
      </c>
      <c r="BG18" s="208" t="s">
        <v>19</v>
      </c>
      <c r="BH18" s="230">
        <f>BL16</f>
        <v>4</v>
      </c>
      <c r="BI18" s="164">
        <f>BN17</f>
        <v>3</v>
      </c>
      <c r="BJ18" s="208" t="s">
        <v>19</v>
      </c>
      <c r="BK18" s="230">
        <f>BL17</f>
        <v>6</v>
      </c>
      <c r="BL18" s="231"/>
      <c r="BM18" s="231"/>
      <c r="BN18" s="232"/>
      <c r="BO18" s="174">
        <f t="shared" si="20"/>
        <v>2</v>
      </c>
      <c r="BP18" s="175" t="s">
        <v>19</v>
      </c>
      <c r="BQ18" s="176">
        <f t="shared" si="21"/>
        <v>0</v>
      </c>
      <c r="BR18" s="174">
        <f t="shared" si="22"/>
        <v>4</v>
      </c>
      <c r="BS18" s="175" t="s">
        <v>19</v>
      </c>
      <c r="BT18" s="176">
        <f t="shared" si="23"/>
        <v>2</v>
      </c>
      <c r="BU18" s="174">
        <f t="shared" si="24"/>
        <v>4</v>
      </c>
      <c r="BV18" s="175" t="s">
        <v>19</v>
      </c>
      <c r="BW18" s="176">
        <f t="shared" si="25"/>
        <v>3</v>
      </c>
      <c r="BX18" s="174">
        <f t="shared" si="26"/>
        <v>10</v>
      </c>
      <c r="BY18" s="175" t="s">
        <v>19</v>
      </c>
      <c r="BZ18" s="176">
        <f t="shared" si="27"/>
        <v>0</v>
      </c>
      <c r="CA18" s="175">
        <f t="shared" si="28"/>
      </c>
      <c r="CB18" s="175" t="s">
        <v>19</v>
      </c>
      <c r="CC18" s="177">
        <f t="shared" si="29"/>
      </c>
      <c r="CD18" s="196">
        <f t="shared" si="41"/>
        <v>56</v>
      </c>
      <c r="CE18" s="197" t="str">
        <f t="shared" si="42"/>
        <v>:</v>
      </c>
      <c r="CF18" s="188">
        <f t="shared" si="43"/>
        <v>80</v>
      </c>
      <c r="CG18" s="189">
        <f t="shared" si="44"/>
        <v>-24</v>
      </c>
      <c r="CH18" s="190">
        <f t="shared" si="45"/>
        <v>12</v>
      </c>
      <c r="CI18" s="189">
        <f t="shared" si="46"/>
        <v>6</v>
      </c>
      <c r="CJ18" s="189">
        <f t="shared" si="47"/>
        <v>0</v>
      </c>
      <c r="CK18" s="261">
        <f t="shared" si="48"/>
        <v>13</v>
      </c>
      <c r="CL18" s="264">
        <v>16</v>
      </c>
      <c r="CN18" s="159">
        <v>16</v>
      </c>
      <c r="CO18" s="182">
        <f t="shared" si="50"/>
        <v>27</v>
      </c>
      <c r="CP18" s="159">
        <f t="shared" si="51"/>
        <v>12</v>
      </c>
      <c r="CQ18" s="159">
        <f t="shared" si="52"/>
        <v>2</v>
      </c>
      <c r="CR18" s="160">
        <f t="shared" si="49"/>
        <v>0</v>
      </c>
      <c r="CS18" s="159">
        <f t="shared" si="53"/>
        <v>9</v>
      </c>
      <c r="CT18" s="160">
        <f ca="1">IF(CR18="x",CT17+(MATCH(CP18,OFFSET($CO$3,CT17,0):OFFSET($CO$3,20,0),0)),CS18)</f>
        <v>9</v>
      </c>
      <c r="CU18" s="159">
        <f t="shared" si="54"/>
        <v>6</v>
      </c>
    </row>
    <row r="19" spans="2:99" s="157" customFormat="1" ht="19.5" customHeight="1">
      <c r="B19" s="183">
        <v>17</v>
      </c>
      <c r="C19" s="184" t="str">
        <f t="shared" si="31"/>
        <v>Gundega Paķe</v>
      </c>
      <c r="D19" s="185"/>
      <c r="E19" s="186">
        <f t="shared" si="32"/>
        <v>38</v>
      </c>
      <c r="F19" s="187" t="s">
        <v>19</v>
      </c>
      <c r="G19" s="188">
        <f t="shared" si="33"/>
        <v>61</v>
      </c>
      <c r="H19" s="189">
        <f t="shared" si="34"/>
        <v>-23</v>
      </c>
      <c r="I19" s="190">
        <f t="shared" si="35"/>
        <v>10</v>
      </c>
      <c r="J19" s="189">
        <f t="shared" si="36"/>
        <v>3</v>
      </c>
      <c r="K19" s="189">
        <f t="shared" si="37"/>
        <v>4</v>
      </c>
      <c r="L19" s="191">
        <f t="shared" si="38"/>
        <v>12</v>
      </c>
      <c r="P19" s="169">
        <f t="shared" si="39"/>
        <v>19</v>
      </c>
      <c r="Q19" s="204">
        <v>17</v>
      </c>
      <c r="R19" s="171" t="str">
        <f t="shared" si="40"/>
        <v>Gundega Paķe</v>
      </c>
      <c r="S19" s="205">
        <f>BQ3</f>
        <v>1</v>
      </c>
      <c r="T19" s="208" t="s">
        <v>19</v>
      </c>
      <c r="U19" s="206">
        <f>BO3</f>
        <v>4</v>
      </c>
      <c r="V19" s="207">
        <f>BQ4</f>
        <v>1</v>
      </c>
      <c r="W19" s="208" t="s">
        <v>19</v>
      </c>
      <c r="X19" s="206">
        <f>BO4</f>
        <v>5</v>
      </c>
      <c r="Y19" s="207">
        <f>BQ5</f>
        <v>2</v>
      </c>
      <c r="Z19" s="208" t="s">
        <v>19</v>
      </c>
      <c r="AA19" s="206">
        <f>BO5</f>
        <v>5</v>
      </c>
      <c r="AB19" s="207">
        <f>BQ6</f>
        <v>1</v>
      </c>
      <c r="AC19" s="208" t="s">
        <v>19</v>
      </c>
      <c r="AD19" s="206">
        <f>BO6</f>
        <v>5</v>
      </c>
      <c r="AE19" s="207">
        <f>BQ7</f>
        <v>0</v>
      </c>
      <c r="AF19" s="208" t="s">
        <v>19</v>
      </c>
      <c r="AG19" s="206">
        <f>BO7</f>
        <v>4</v>
      </c>
      <c r="AH19" s="207">
        <f>BQ8</f>
        <v>1</v>
      </c>
      <c r="AI19" s="208" t="s">
        <v>19</v>
      </c>
      <c r="AJ19" s="206">
        <f>BO8</f>
        <v>3</v>
      </c>
      <c r="AK19" s="207">
        <f>BQ9</f>
        <v>3</v>
      </c>
      <c r="AL19" s="208" t="s">
        <v>19</v>
      </c>
      <c r="AM19" s="206">
        <f>BO9</f>
        <v>3</v>
      </c>
      <c r="AN19" s="207">
        <f>BQ10</f>
        <v>1</v>
      </c>
      <c r="AO19" s="208" t="s">
        <v>19</v>
      </c>
      <c r="AP19" s="206">
        <f>BO10</f>
        <v>5</v>
      </c>
      <c r="AQ19" s="207">
        <f>BQ11</f>
        <v>3</v>
      </c>
      <c r="AR19" s="208" t="s">
        <v>19</v>
      </c>
      <c r="AS19" s="206">
        <f>BO11</f>
        <v>5</v>
      </c>
      <c r="AT19" s="207">
        <f>BQ12</f>
        <v>1</v>
      </c>
      <c r="AU19" s="208" t="s">
        <v>19</v>
      </c>
      <c r="AV19" s="206">
        <f>BO12</f>
        <v>1</v>
      </c>
      <c r="AW19" s="207">
        <f>BQ13</f>
        <v>1</v>
      </c>
      <c r="AX19" s="208" t="s">
        <v>19</v>
      </c>
      <c r="AY19" s="206">
        <f>BO13</f>
        <v>4</v>
      </c>
      <c r="AZ19" s="187">
        <f>BQ14</f>
        <v>0</v>
      </c>
      <c r="BA19" s="208" t="s">
        <v>19</v>
      </c>
      <c r="BB19" s="187">
        <f>BO14</f>
        <v>7</v>
      </c>
      <c r="BC19" s="226">
        <f>BQ15</f>
        <v>5</v>
      </c>
      <c r="BD19" s="208" t="s">
        <v>19</v>
      </c>
      <c r="BE19" s="227">
        <f>BO15</f>
        <v>2</v>
      </c>
      <c r="BF19" s="187">
        <f>BQ16</f>
        <v>1</v>
      </c>
      <c r="BG19" s="208" t="s">
        <v>19</v>
      </c>
      <c r="BH19" s="187">
        <f>BO16</f>
        <v>2</v>
      </c>
      <c r="BI19" s="226">
        <f>BQ17</f>
        <v>2</v>
      </c>
      <c r="BJ19" s="208" t="s">
        <v>19</v>
      </c>
      <c r="BK19" s="227">
        <f>BO17</f>
        <v>2</v>
      </c>
      <c r="BL19" s="187">
        <f>BQ18</f>
        <v>0</v>
      </c>
      <c r="BM19" s="208" t="s">
        <v>19</v>
      </c>
      <c r="BN19" s="187">
        <f>BO18</f>
        <v>2</v>
      </c>
      <c r="BO19" s="217"/>
      <c r="BP19" s="228" t="s">
        <v>19</v>
      </c>
      <c r="BQ19" s="219"/>
      <c r="BR19" s="174">
        <f t="shared" si="22"/>
        <v>2</v>
      </c>
      <c r="BS19" s="175" t="s">
        <v>19</v>
      </c>
      <c r="BT19" s="176">
        <f t="shared" si="23"/>
        <v>2</v>
      </c>
      <c r="BU19" s="174">
        <f t="shared" si="24"/>
        <v>3</v>
      </c>
      <c r="BV19" s="175" t="s">
        <v>19</v>
      </c>
      <c r="BW19" s="176">
        <f t="shared" si="25"/>
        <v>0</v>
      </c>
      <c r="BX19" s="174">
        <f t="shared" si="26"/>
        <v>10</v>
      </c>
      <c r="BY19" s="175" t="s">
        <v>19</v>
      </c>
      <c r="BZ19" s="176">
        <f t="shared" si="27"/>
        <v>0</v>
      </c>
      <c r="CA19" s="175">
        <f t="shared" si="28"/>
      </c>
      <c r="CB19" s="175" t="s">
        <v>19</v>
      </c>
      <c r="CC19" s="177">
        <f t="shared" si="29"/>
      </c>
      <c r="CD19" s="196">
        <f t="shared" si="41"/>
        <v>38</v>
      </c>
      <c r="CE19" s="197" t="str">
        <f t="shared" si="42"/>
        <v>:</v>
      </c>
      <c r="CF19" s="188">
        <f t="shared" si="43"/>
        <v>61</v>
      </c>
      <c r="CG19" s="189">
        <f t="shared" si="44"/>
        <v>-23</v>
      </c>
      <c r="CH19" s="190">
        <f t="shared" si="45"/>
        <v>10</v>
      </c>
      <c r="CI19" s="189">
        <f t="shared" si="46"/>
        <v>3</v>
      </c>
      <c r="CJ19" s="189">
        <f t="shared" si="47"/>
        <v>4</v>
      </c>
      <c r="CK19" s="261">
        <f t="shared" si="48"/>
        <v>12</v>
      </c>
      <c r="CL19" s="264">
        <v>17</v>
      </c>
      <c r="CN19" s="159">
        <v>17</v>
      </c>
      <c r="CO19" s="182">
        <f t="shared" si="50"/>
        <v>19</v>
      </c>
      <c r="CP19" s="159">
        <f t="shared" si="51"/>
        <v>10</v>
      </c>
      <c r="CQ19" s="159">
        <f t="shared" si="52"/>
        <v>1</v>
      </c>
      <c r="CR19" s="160">
        <f t="shared" si="49"/>
        <v>0</v>
      </c>
      <c r="CS19" s="159">
        <f t="shared" si="53"/>
        <v>19</v>
      </c>
      <c r="CT19" s="160">
        <f ca="1">IF(CR19="x",CT18+(MATCH(CP19,OFFSET($CO$3,CT18,0):OFFSET($CO$3,20,0),0)),CS19)</f>
        <v>19</v>
      </c>
      <c r="CU19" s="159">
        <f t="shared" si="54"/>
        <v>11</v>
      </c>
    </row>
    <row r="20" spans="2:99" s="157" customFormat="1" ht="19.5" customHeight="1">
      <c r="B20" s="183">
        <v>18</v>
      </c>
      <c r="C20" s="184" t="str">
        <f t="shared" si="31"/>
        <v>Kaspars Gūtmanis</v>
      </c>
      <c r="D20" s="185"/>
      <c r="E20" s="186">
        <f t="shared" si="32"/>
        <v>33</v>
      </c>
      <c r="F20" s="187" t="s">
        <v>19</v>
      </c>
      <c r="G20" s="188">
        <f t="shared" si="33"/>
        <v>84</v>
      </c>
      <c r="H20" s="189">
        <f t="shared" si="34"/>
        <v>-51</v>
      </c>
      <c r="I20" s="190">
        <f t="shared" si="35"/>
        <v>6</v>
      </c>
      <c r="J20" s="189">
        <f t="shared" si="36"/>
        <v>2</v>
      </c>
      <c r="K20" s="189">
        <f t="shared" si="37"/>
        <v>2</v>
      </c>
      <c r="L20" s="191">
        <f t="shared" si="38"/>
        <v>15</v>
      </c>
      <c r="P20" s="169">
        <f t="shared" si="39"/>
        <v>10</v>
      </c>
      <c r="Q20" s="204">
        <v>18</v>
      </c>
      <c r="R20" s="171" t="str">
        <f t="shared" si="40"/>
        <v>Kaspars Gūtmanis</v>
      </c>
      <c r="S20" s="205">
        <f>BT3</f>
        <v>1</v>
      </c>
      <c r="T20" s="208" t="s">
        <v>19</v>
      </c>
      <c r="U20" s="206">
        <f>BR3</f>
        <v>4</v>
      </c>
      <c r="V20" s="207">
        <f>BT4</f>
        <v>1</v>
      </c>
      <c r="W20" s="208" t="s">
        <v>19</v>
      </c>
      <c r="X20" s="206">
        <f>BR4</f>
        <v>4</v>
      </c>
      <c r="Y20" s="207">
        <f>BT5</f>
        <v>2</v>
      </c>
      <c r="Z20" s="208" t="s">
        <v>19</v>
      </c>
      <c r="AA20" s="206">
        <f>BR5</f>
        <v>7</v>
      </c>
      <c r="AB20" s="207">
        <f>BT6</f>
        <v>0</v>
      </c>
      <c r="AC20" s="208" t="s">
        <v>19</v>
      </c>
      <c r="AD20" s="206">
        <f>BR6</f>
        <v>3</v>
      </c>
      <c r="AE20" s="207">
        <f>BT7</f>
        <v>1</v>
      </c>
      <c r="AF20" s="208" t="s">
        <v>19</v>
      </c>
      <c r="AG20" s="206">
        <f>BR7</f>
        <v>10</v>
      </c>
      <c r="AH20" s="207">
        <f>BT8</f>
        <v>1</v>
      </c>
      <c r="AI20" s="208" t="s">
        <v>19</v>
      </c>
      <c r="AJ20" s="206">
        <f>BR8</f>
        <v>4</v>
      </c>
      <c r="AK20" s="207">
        <f>BT9</f>
        <v>1</v>
      </c>
      <c r="AL20" s="208" t="s">
        <v>19</v>
      </c>
      <c r="AM20" s="206">
        <f>BR9</f>
        <v>4</v>
      </c>
      <c r="AN20" s="207">
        <f>BT10</f>
        <v>0</v>
      </c>
      <c r="AO20" s="208" t="s">
        <v>19</v>
      </c>
      <c r="AP20" s="206">
        <f>BR10</f>
        <v>5</v>
      </c>
      <c r="AQ20" s="207">
        <f>BT11</f>
        <v>1</v>
      </c>
      <c r="AR20" s="208" t="s">
        <v>19</v>
      </c>
      <c r="AS20" s="206">
        <f>BR11</f>
        <v>5</v>
      </c>
      <c r="AT20" s="207">
        <f>BT12</f>
        <v>1</v>
      </c>
      <c r="AU20" s="208" t="s">
        <v>19</v>
      </c>
      <c r="AV20" s="206">
        <f>BR12</f>
        <v>3</v>
      </c>
      <c r="AW20" s="207">
        <f>BT13</f>
        <v>2</v>
      </c>
      <c r="AX20" s="208" t="s">
        <v>19</v>
      </c>
      <c r="AY20" s="206">
        <f>BR13</f>
        <v>5</v>
      </c>
      <c r="AZ20" s="187">
        <f>BT14</f>
        <v>4</v>
      </c>
      <c r="BA20" s="208" t="s">
        <v>19</v>
      </c>
      <c r="BB20" s="187">
        <f>BR14</f>
        <v>8</v>
      </c>
      <c r="BC20" s="226">
        <f>BT15</f>
        <v>1</v>
      </c>
      <c r="BD20" s="208" t="s">
        <v>19</v>
      </c>
      <c r="BE20" s="227">
        <f>BR15</f>
        <v>1</v>
      </c>
      <c r="BF20" s="187">
        <f>BT16</f>
        <v>1</v>
      </c>
      <c r="BG20" s="208" t="s">
        <v>19</v>
      </c>
      <c r="BH20" s="187">
        <f>BR16</f>
        <v>9</v>
      </c>
      <c r="BI20" s="226">
        <f>BT17</f>
        <v>0</v>
      </c>
      <c r="BJ20" s="208" t="s">
        <v>19</v>
      </c>
      <c r="BK20" s="227">
        <f>BR17</f>
        <v>5</v>
      </c>
      <c r="BL20" s="187">
        <f>BT18</f>
        <v>2</v>
      </c>
      <c r="BM20" s="208" t="s">
        <v>19</v>
      </c>
      <c r="BN20" s="187">
        <f>BR18</f>
        <v>4</v>
      </c>
      <c r="BO20" s="226">
        <f>BT19</f>
        <v>2</v>
      </c>
      <c r="BP20" s="187" t="s">
        <v>19</v>
      </c>
      <c r="BQ20" s="227">
        <f>BR19</f>
        <v>2</v>
      </c>
      <c r="BR20" s="228"/>
      <c r="BS20" s="228" t="s">
        <v>19</v>
      </c>
      <c r="BT20" s="219"/>
      <c r="BU20" s="174">
        <f t="shared" si="24"/>
        <v>2</v>
      </c>
      <c r="BV20" s="175" t="s">
        <v>19</v>
      </c>
      <c r="BW20" s="176">
        <f t="shared" si="25"/>
        <v>1</v>
      </c>
      <c r="BX20" s="174">
        <f t="shared" si="26"/>
        <v>10</v>
      </c>
      <c r="BY20" s="175" t="s">
        <v>19</v>
      </c>
      <c r="BZ20" s="176">
        <f t="shared" si="27"/>
        <v>0</v>
      </c>
      <c r="CA20" s="175">
        <f t="shared" si="28"/>
      </c>
      <c r="CB20" s="175" t="s">
        <v>19</v>
      </c>
      <c r="CC20" s="177">
        <f t="shared" si="29"/>
      </c>
      <c r="CD20" s="196">
        <f t="shared" si="41"/>
        <v>33</v>
      </c>
      <c r="CE20" s="197" t="str">
        <f t="shared" si="42"/>
        <v>:</v>
      </c>
      <c r="CF20" s="188">
        <f t="shared" si="43"/>
        <v>84</v>
      </c>
      <c r="CG20" s="189">
        <f t="shared" si="44"/>
        <v>-51</v>
      </c>
      <c r="CH20" s="190">
        <f t="shared" si="45"/>
        <v>6</v>
      </c>
      <c r="CI20" s="189">
        <f t="shared" si="46"/>
        <v>2</v>
      </c>
      <c r="CJ20" s="189">
        <f t="shared" si="47"/>
        <v>2</v>
      </c>
      <c r="CK20" s="261">
        <f t="shared" si="48"/>
        <v>15</v>
      </c>
      <c r="CL20" s="264">
        <v>18</v>
      </c>
      <c r="CN20" s="159">
        <v>18</v>
      </c>
      <c r="CO20" s="182">
        <f t="shared" si="50"/>
        <v>23</v>
      </c>
      <c r="CP20" s="159">
        <f t="shared" si="51"/>
        <v>6</v>
      </c>
      <c r="CQ20" s="159">
        <f t="shared" si="52"/>
        <v>1</v>
      </c>
      <c r="CR20" s="160">
        <f t="shared" si="49"/>
        <v>0</v>
      </c>
      <c r="CS20" s="159">
        <f t="shared" si="53"/>
        <v>10</v>
      </c>
      <c r="CT20" s="160">
        <f ca="1">IF(CR20="x",CT19+(MATCH(CP20,OFFSET($CO$3,CT19,0):OFFSET($CO$3,20,0),0)),CS20)</f>
        <v>10</v>
      </c>
      <c r="CU20" s="159">
        <f t="shared" si="54"/>
        <v>8</v>
      </c>
    </row>
    <row r="21" spans="2:99" s="157" customFormat="1" ht="19.5" customHeight="1">
      <c r="B21" s="183">
        <v>19</v>
      </c>
      <c r="C21" s="184" t="str">
        <f t="shared" si="31"/>
        <v>Ilze Zuce-Tenča</v>
      </c>
      <c r="D21" s="185"/>
      <c r="E21" s="186">
        <f t="shared" si="32"/>
        <v>30</v>
      </c>
      <c r="F21" s="187" t="s">
        <v>19</v>
      </c>
      <c r="G21" s="188">
        <f t="shared" si="33"/>
        <v>74</v>
      </c>
      <c r="H21" s="189">
        <f t="shared" si="34"/>
        <v>-44</v>
      </c>
      <c r="I21" s="190">
        <f t="shared" si="35"/>
        <v>3</v>
      </c>
      <c r="J21" s="189">
        <f t="shared" si="36"/>
        <v>1</v>
      </c>
      <c r="K21" s="189">
        <f t="shared" si="37"/>
        <v>1</v>
      </c>
      <c r="L21" s="191">
        <f t="shared" si="38"/>
        <v>17</v>
      </c>
      <c r="P21" s="169">
        <f t="shared" si="39"/>
        <v>5</v>
      </c>
      <c r="Q21" s="204">
        <v>19</v>
      </c>
      <c r="R21" s="171" t="str">
        <f t="shared" si="40"/>
        <v>Ilze Zuce-Tenča</v>
      </c>
      <c r="S21" s="205">
        <f>BW3</f>
        <v>2</v>
      </c>
      <c r="T21" s="208" t="s">
        <v>19</v>
      </c>
      <c r="U21" s="206">
        <f>BU3</f>
        <v>5</v>
      </c>
      <c r="V21" s="207">
        <f>BW4</f>
        <v>2</v>
      </c>
      <c r="W21" s="208" t="s">
        <v>19</v>
      </c>
      <c r="X21" s="206">
        <f>BU4</f>
        <v>6</v>
      </c>
      <c r="Y21" s="207">
        <f>BW5</f>
        <v>1</v>
      </c>
      <c r="Z21" s="208" t="s">
        <v>19</v>
      </c>
      <c r="AA21" s="206">
        <f>BU5</f>
        <v>7</v>
      </c>
      <c r="AB21" s="207">
        <f>BW6</f>
        <v>0</v>
      </c>
      <c r="AC21" s="208" t="s">
        <v>19</v>
      </c>
      <c r="AD21" s="206">
        <f>BU6</f>
        <v>5</v>
      </c>
      <c r="AE21" s="207">
        <f>BW7</f>
        <v>1</v>
      </c>
      <c r="AF21" s="208" t="s">
        <v>19</v>
      </c>
      <c r="AG21" s="206">
        <f>BU7</f>
        <v>3</v>
      </c>
      <c r="AH21" s="207">
        <f>BW8</f>
        <v>1</v>
      </c>
      <c r="AI21" s="208" t="s">
        <v>19</v>
      </c>
      <c r="AJ21" s="206">
        <f>BU8</f>
        <v>5</v>
      </c>
      <c r="AK21" s="207">
        <f>BW9</f>
        <v>0</v>
      </c>
      <c r="AL21" s="208" t="s">
        <v>19</v>
      </c>
      <c r="AM21" s="206">
        <f>BU9</f>
        <v>1</v>
      </c>
      <c r="AN21" s="207">
        <f>BW10</f>
        <v>0</v>
      </c>
      <c r="AO21" s="208" t="s">
        <v>19</v>
      </c>
      <c r="AP21" s="206">
        <f>BU10</f>
        <v>6</v>
      </c>
      <c r="AQ21" s="207">
        <f>BW11</f>
        <v>1</v>
      </c>
      <c r="AR21" s="208" t="s">
        <v>19</v>
      </c>
      <c r="AS21" s="206">
        <f>BU11</f>
        <v>5</v>
      </c>
      <c r="AT21" s="207">
        <f>BW12</f>
        <v>3</v>
      </c>
      <c r="AU21" s="208" t="s">
        <v>19</v>
      </c>
      <c r="AV21" s="206">
        <f>BU12</f>
        <v>3</v>
      </c>
      <c r="AW21" s="207">
        <f>BW13</f>
        <v>0</v>
      </c>
      <c r="AX21" s="208" t="s">
        <v>19</v>
      </c>
      <c r="AY21" s="206">
        <f>BU13</f>
        <v>6</v>
      </c>
      <c r="AZ21" s="187">
        <f>BW14</f>
        <v>2</v>
      </c>
      <c r="BA21" s="208" t="s">
        <v>19</v>
      </c>
      <c r="BB21" s="187">
        <f>BU14</f>
        <v>4</v>
      </c>
      <c r="BC21" s="226">
        <f>BW15</f>
        <v>1</v>
      </c>
      <c r="BD21" s="208" t="s">
        <v>19</v>
      </c>
      <c r="BE21" s="227">
        <f>BU15</f>
        <v>2</v>
      </c>
      <c r="BF21" s="187">
        <f>BW16</f>
        <v>1</v>
      </c>
      <c r="BG21" s="208" t="s">
        <v>19</v>
      </c>
      <c r="BH21" s="187">
        <f>BU16</f>
        <v>2</v>
      </c>
      <c r="BI21" s="226">
        <f>BW17</f>
        <v>1</v>
      </c>
      <c r="BJ21" s="208" t="s">
        <v>19</v>
      </c>
      <c r="BK21" s="227">
        <f>BU17</f>
        <v>5</v>
      </c>
      <c r="BL21" s="187">
        <f>BW18</f>
        <v>3</v>
      </c>
      <c r="BM21" s="208" t="s">
        <v>19</v>
      </c>
      <c r="BN21" s="187">
        <f>BU18</f>
        <v>4</v>
      </c>
      <c r="BO21" s="226">
        <f>BW19</f>
        <v>0</v>
      </c>
      <c r="BP21" s="187" t="s">
        <v>19</v>
      </c>
      <c r="BQ21" s="227">
        <f>BU19</f>
        <v>3</v>
      </c>
      <c r="BR21" s="187">
        <f>BW20</f>
        <v>1</v>
      </c>
      <c r="BS21" s="187" t="s">
        <v>19</v>
      </c>
      <c r="BT21" s="227">
        <f>BU20</f>
        <v>2</v>
      </c>
      <c r="BU21" s="217"/>
      <c r="BV21" s="228" t="s">
        <v>19</v>
      </c>
      <c r="BW21" s="219"/>
      <c r="BX21" s="226">
        <f t="shared" si="26"/>
        <v>10</v>
      </c>
      <c r="BY21" s="187" t="s">
        <v>19</v>
      </c>
      <c r="BZ21" s="227">
        <f t="shared" si="27"/>
        <v>0</v>
      </c>
      <c r="CA21" s="187">
        <f t="shared" si="28"/>
      </c>
      <c r="CB21" s="187" t="s">
        <v>19</v>
      </c>
      <c r="CC21" s="233">
        <f t="shared" si="29"/>
      </c>
      <c r="CD21" s="196">
        <f t="shared" si="41"/>
        <v>30</v>
      </c>
      <c r="CE21" s="197" t="str">
        <f t="shared" si="42"/>
        <v>:</v>
      </c>
      <c r="CF21" s="188">
        <f t="shared" si="43"/>
        <v>74</v>
      </c>
      <c r="CG21" s="189">
        <f t="shared" si="44"/>
        <v>-44</v>
      </c>
      <c r="CH21" s="190">
        <f t="shared" si="45"/>
        <v>3</v>
      </c>
      <c r="CI21" s="189">
        <f t="shared" si="46"/>
        <v>1</v>
      </c>
      <c r="CJ21" s="189">
        <f t="shared" si="47"/>
        <v>1</v>
      </c>
      <c r="CK21" s="261">
        <f t="shared" si="48"/>
        <v>17</v>
      </c>
      <c r="CL21" s="265">
        <v>19</v>
      </c>
      <c r="CN21" s="159">
        <v>19</v>
      </c>
      <c r="CO21" s="182">
        <f t="shared" si="50"/>
        <v>10</v>
      </c>
      <c r="CP21" s="159">
        <f t="shared" si="51"/>
        <v>3</v>
      </c>
      <c r="CQ21" s="159">
        <f t="shared" si="52"/>
        <v>1</v>
      </c>
      <c r="CR21" s="160">
        <f t="shared" si="49"/>
        <v>0</v>
      </c>
      <c r="CS21" s="159">
        <f t="shared" si="53"/>
        <v>5</v>
      </c>
      <c r="CT21" s="160">
        <f ca="1">IF(CR21="x",CT20+(MATCH(CP21,OFFSET($CO$3,CT20,0):OFFSET($CO$3,20,0),0)),CS21)</f>
        <v>5</v>
      </c>
      <c r="CU21" s="159">
        <f t="shared" si="54"/>
        <v>17</v>
      </c>
    </row>
    <row r="22" spans="2:99" s="157" customFormat="1" ht="19.5" customHeight="1">
      <c r="B22" s="183">
        <v>20</v>
      </c>
      <c r="C22" s="184" t="str">
        <f t="shared" si="31"/>
        <v>Edgars Strazds</v>
      </c>
      <c r="D22" s="185"/>
      <c r="E22" s="186">
        <f t="shared" si="32"/>
        <v>0</v>
      </c>
      <c r="F22" s="187" t="s">
        <v>19</v>
      </c>
      <c r="G22" s="188">
        <f t="shared" si="33"/>
        <v>190</v>
      </c>
      <c r="H22" s="189">
        <f t="shared" si="34"/>
        <v>-190</v>
      </c>
      <c r="I22" s="190">
        <f t="shared" si="35"/>
        <v>0</v>
      </c>
      <c r="J22" s="189">
        <f t="shared" si="36"/>
        <v>0</v>
      </c>
      <c r="K22" s="189">
        <f t="shared" si="37"/>
        <v>0</v>
      </c>
      <c r="L22" s="191">
        <f t="shared" si="38"/>
        <v>19</v>
      </c>
      <c r="P22" s="169">
        <f t="shared" si="39"/>
        <v>7</v>
      </c>
      <c r="Q22" s="204">
        <v>20</v>
      </c>
      <c r="R22" s="171" t="str">
        <f t="shared" si="40"/>
        <v>Edgars Strazds</v>
      </c>
      <c r="S22" s="193">
        <f>BZ3</f>
        <v>0</v>
      </c>
      <c r="T22" s="208" t="s">
        <v>19</v>
      </c>
      <c r="U22" s="195">
        <f>BX3</f>
        <v>10</v>
      </c>
      <c r="V22" s="208">
        <f>BZ4</f>
        <v>0</v>
      </c>
      <c r="W22" s="208" t="s">
        <v>19</v>
      </c>
      <c r="X22" s="206">
        <f>BX4</f>
        <v>10</v>
      </c>
      <c r="Y22" s="207">
        <f>BZ5</f>
        <v>0</v>
      </c>
      <c r="Z22" s="208" t="s">
        <v>19</v>
      </c>
      <c r="AA22" s="206">
        <f>BX5</f>
        <v>10</v>
      </c>
      <c r="AB22" s="207">
        <f>BZ6</f>
        <v>0</v>
      </c>
      <c r="AC22" s="208" t="s">
        <v>19</v>
      </c>
      <c r="AD22" s="206">
        <f>BX6</f>
        <v>10</v>
      </c>
      <c r="AE22" s="207">
        <f>BZ7</f>
        <v>0</v>
      </c>
      <c r="AF22" s="208" t="s">
        <v>19</v>
      </c>
      <c r="AG22" s="206">
        <f>BX7</f>
        <v>10</v>
      </c>
      <c r="AH22" s="207">
        <f>BZ8</f>
        <v>0</v>
      </c>
      <c r="AI22" s="208" t="s">
        <v>19</v>
      </c>
      <c r="AJ22" s="206">
        <f>BX8</f>
        <v>10</v>
      </c>
      <c r="AK22" s="207">
        <f>BZ9</f>
        <v>0</v>
      </c>
      <c r="AL22" s="208" t="s">
        <v>19</v>
      </c>
      <c r="AM22" s="206">
        <f>BX9</f>
        <v>10</v>
      </c>
      <c r="AN22" s="207">
        <f>BZ10</f>
        <v>0</v>
      </c>
      <c r="AO22" s="208" t="s">
        <v>19</v>
      </c>
      <c r="AP22" s="206">
        <f>BX10</f>
        <v>10</v>
      </c>
      <c r="AQ22" s="207">
        <f>BZ11</f>
        <v>0</v>
      </c>
      <c r="AR22" s="208" t="s">
        <v>19</v>
      </c>
      <c r="AS22" s="206">
        <f>BX11</f>
        <v>10</v>
      </c>
      <c r="AT22" s="207">
        <f>BZ12</f>
        <v>0</v>
      </c>
      <c r="AU22" s="208" t="s">
        <v>19</v>
      </c>
      <c r="AV22" s="206">
        <f>BX12</f>
        <v>10</v>
      </c>
      <c r="AW22" s="207">
        <f>BZ13</f>
        <v>0</v>
      </c>
      <c r="AX22" s="208" t="s">
        <v>19</v>
      </c>
      <c r="AY22" s="206">
        <f>BX13</f>
        <v>10</v>
      </c>
      <c r="AZ22" s="207">
        <f>BZ14</f>
        <v>0</v>
      </c>
      <c r="BA22" s="208" t="s">
        <v>19</v>
      </c>
      <c r="BB22" s="206">
        <f>BX14</f>
        <v>10</v>
      </c>
      <c r="BC22" s="187">
        <f>BZ15</f>
        <v>0</v>
      </c>
      <c r="BD22" s="208" t="s">
        <v>19</v>
      </c>
      <c r="BE22" s="187">
        <f>BX15</f>
        <v>10</v>
      </c>
      <c r="BF22" s="226">
        <f>BZ16</f>
        <v>0</v>
      </c>
      <c r="BG22" s="208" t="s">
        <v>19</v>
      </c>
      <c r="BH22" s="227">
        <f>BX16</f>
        <v>10</v>
      </c>
      <c r="BI22" s="187">
        <f>BZ17</f>
        <v>0</v>
      </c>
      <c r="BJ22" s="208" t="s">
        <v>19</v>
      </c>
      <c r="BK22" s="187">
        <f>BX17</f>
        <v>10</v>
      </c>
      <c r="BL22" s="226">
        <f>BZ18</f>
        <v>0</v>
      </c>
      <c r="BM22" s="208" t="s">
        <v>19</v>
      </c>
      <c r="BN22" s="227">
        <f>BX18</f>
        <v>10</v>
      </c>
      <c r="BO22" s="187">
        <f>BZ19</f>
        <v>0</v>
      </c>
      <c r="BP22" s="208" t="s">
        <v>19</v>
      </c>
      <c r="BQ22" s="187">
        <f>BX19</f>
        <v>10</v>
      </c>
      <c r="BR22" s="226">
        <f>BZ20</f>
        <v>0</v>
      </c>
      <c r="BS22" s="187" t="s">
        <v>19</v>
      </c>
      <c r="BT22" s="227">
        <f>BX20</f>
        <v>10</v>
      </c>
      <c r="BU22" s="187">
        <f>BZ21</f>
        <v>0</v>
      </c>
      <c r="BV22" s="187" t="s">
        <v>19</v>
      </c>
      <c r="BW22" s="227">
        <f>BX21</f>
        <v>10</v>
      </c>
      <c r="BX22" s="217"/>
      <c r="BY22" s="228" t="s">
        <v>19</v>
      </c>
      <c r="BZ22" s="219"/>
      <c r="CA22" s="187">
        <f t="shared" si="28"/>
      </c>
      <c r="CB22" s="187" t="s">
        <v>19</v>
      </c>
      <c r="CC22" s="233">
        <f t="shared" si="29"/>
      </c>
      <c r="CD22" s="196">
        <f t="shared" si="41"/>
        <v>0</v>
      </c>
      <c r="CE22" s="197" t="str">
        <f t="shared" si="42"/>
        <v>:</v>
      </c>
      <c r="CF22" s="188">
        <f t="shared" si="43"/>
        <v>190</v>
      </c>
      <c r="CG22" s="189">
        <f t="shared" si="44"/>
        <v>-190</v>
      </c>
      <c r="CH22" s="190">
        <f t="shared" si="45"/>
        <v>0</v>
      </c>
      <c r="CI22" s="189">
        <f t="shared" si="46"/>
        <v>0</v>
      </c>
      <c r="CJ22" s="189">
        <f t="shared" si="47"/>
        <v>0</v>
      </c>
      <c r="CK22" s="261">
        <f t="shared" si="48"/>
        <v>19</v>
      </c>
      <c r="CL22" s="265">
        <v>20</v>
      </c>
      <c r="CN22" s="159">
        <v>20</v>
      </c>
      <c r="CO22" s="182">
        <f t="shared" si="50"/>
        <v>16</v>
      </c>
      <c r="CP22" s="159">
        <f t="shared" si="51"/>
        <v>0</v>
      </c>
      <c r="CQ22" s="159">
        <f t="shared" si="52"/>
        <v>2</v>
      </c>
      <c r="CR22" s="160">
        <f t="shared" si="49"/>
        <v>0</v>
      </c>
      <c r="CS22" s="159">
        <f t="shared" si="53"/>
        <v>7</v>
      </c>
      <c r="CT22" s="160">
        <f ca="1">IF(CR22="x",CT21+(MATCH(CP22,OFFSET($CO$3,CT21,0):OFFSET($CO$3,20,0),0)),CS22)</f>
        <v>7</v>
      </c>
      <c r="CU22" s="159">
        <f t="shared" si="54"/>
        <v>14</v>
      </c>
    </row>
    <row r="23" spans="2:99" s="157" customFormat="1" ht="19.5" customHeight="1" thickBot="1">
      <c r="B23" s="234">
        <v>21</v>
      </c>
      <c r="C23" s="235" t="str">
        <f t="shared" si="31"/>
        <v>--------------</v>
      </c>
      <c r="D23" s="236"/>
      <c r="E23" s="237">
        <f t="shared" si="32"/>
        <v>0</v>
      </c>
      <c r="F23" s="238" t="s">
        <v>19</v>
      </c>
      <c r="G23" s="239">
        <f t="shared" si="33"/>
        <v>0</v>
      </c>
      <c r="H23" s="240">
        <f t="shared" si="34"/>
        <v>0</v>
      </c>
      <c r="I23" s="241">
        <f t="shared" si="35"/>
        <v>0</v>
      </c>
      <c r="J23" s="240">
        <f t="shared" si="36"/>
        <v>0</v>
      </c>
      <c r="K23" s="240">
        <f t="shared" si="37"/>
        <v>0</v>
      </c>
      <c r="L23" s="242">
        <f t="shared" si="38"/>
        <v>0</v>
      </c>
      <c r="P23" s="169">
        <f t="shared" si="39"/>
        <v>21</v>
      </c>
      <c r="Q23" s="243">
        <v>21</v>
      </c>
      <c r="R23" s="244" t="str">
        <f t="shared" si="40"/>
        <v>--------------</v>
      </c>
      <c r="S23" s="245">
        <f>CC3</f>
      </c>
      <c r="T23" s="246" t="s">
        <v>19</v>
      </c>
      <c r="U23" s="247">
        <f>CA3</f>
      </c>
      <c r="V23" s="248">
        <f>CC4</f>
      </c>
      <c r="W23" s="246" t="s">
        <v>19</v>
      </c>
      <c r="X23" s="249">
        <f>CA4</f>
      </c>
      <c r="Y23" s="250">
        <f>CC5</f>
      </c>
      <c r="Z23" s="250" t="s">
        <v>19</v>
      </c>
      <c r="AA23" s="251">
        <f>CA5</f>
      </c>
      <c r="AB23" s="252">
        <f>CC6</f>
      </c>
      <c r="AC23" s="250" t="s">
        <v>19</v>
      </c>
      <c r="AD23" s="251">
        <f>CA6</f>
      </c>
      <c r="AE23" s="252">
        <f>CC7</f>
      </c>
      <c r="AF23" s="250" t="s">
        <v>19</v>
      </c>
      <c r="AG23" s="251">
        <f>CA7</f>
      </c>
      <c r="AH23" s="252">
        <f>CC8</f>
      </c>
      <c r="AI23" s="250" t="s">
        <v>19</v>
      </c>
      <c r="AJ23" s="251">
        <f>CA8</f>
      </c>
      <c r="AK23" s="252">
        <f>CC9</f>
      </c>
      <c r="AL23" s="250" t="s">
        <v>19</v>
      </c>
      <c r="AM23" s="251">
        <f>CA9</f>
      </c>
      <c r="AN23" s="252">
        <f>CC10</f>
      </c>
      <c r="AO23" s="250" t="s">
        <v>19</v>
      </c>
      <c r="AP23" s="251">
        <f>CA10</f>
      </c>
      <c r="AQ23" s="252">
        <f>CC11</f>
      </c>
      <c r="AR23" s="250" t="s">
        <v>19</v>
      </c>
      <c r="AS23" s="251">
        <f>CA11</f>
      </c>
      <c r="AT23" s="252">
        <f>CC12</f>
      </c>
      <c r="AU23" s="250" t="s">
        <v>19</v>
      </c>
      <c r="AV23" s="251">
        <f>CA12</f>
      </c>
      <c r="AW23" s="252">
        <f>CC13</f>
      </c>
      <c r="AX23" s="250" t="s">
        <v>19</v>
      </c>
      <c r="AY23" s="251">
        <f>CA13</f>
      </c>
      <c r="AZ23" s="252">
        <f>CC14</f>
      </c>
      <c r="BA23" s="250" t="s">
        <v>19</v>
      </c>
      <c r="BB23" s="251">
        <f>CA14</f>
      </c>
      <c r="BC23" s="252">
        <f>CC15</f>
      </c>
      <c r="BD23" s="250" t="s">
        <v>19</v>
      </c>
      <c r="BE23" s="251">
        <f>CA15</f>
      </c>
      <c r="BF23" s="238">
        <f>CC16</f>
      </c>
      <c r="BG23" s="250" t="s">
        <v>19</v>
      </c>
      <c r="BH23" s="238">
        <f>CA16</f>
      </c>
      <c r="BI23" s="253">
        <f>CC17</f>
      </c>
      <c r="BJ23" s="250" t="s">
        <v>19</v>
      </c>
      <c r="BK23" s="254">
        <f>CA17</f>
      </c>
      <c r="BL23" s="238">
        <f>CC18</f>
      </c>
      <c r="BM23" s="250" t="s">
        <v>19</v>
      </c>
      <c r="BN23" s="238">
        <f>CA18</f>
      </c>
      <c r="BO23" s="253">
        <f>CC19</f>
      </c>
      <c r="BP23" s="250" t="s">
        <v>19</v>
      </c>
      <c r="BQ23" s="254">
        <f>CA19</f>
      </c>
      <c r="BR23" s="238">
        <f>CC20</f>
      </c>
      <c r="BS23" s="250" t="s">
        <v>19</v>
      </c>
      <c r="BT23" s="238">
        <f>CA20</f>
      </c>
      <c r="BU23" s="253">
        <f>CC21</f>
      </c>
      <c r="BV23" s="238" t="s">
        <v>19</v>
      </c>
      <c r="BW23" s="254">
        <f>CA21</f>
      </c>
      <c r="BX23" s="238">
        <f>CC22</f>
      </c>
      <c r="BY23" s="238" t="s">
        <v>19</v>
      </c>
      <c r="BZ23" s="254">
        <f>CA22</f>
      </c>
      <c r="CA23" s="255"/>
      <c r="CB23" s="255" t="s">
        <v>19</v>
      </c>
      <c r="CC23" s="256"/>
      <c r="CD23" s="257">
        <f t="shared" si="41"/>
        <v>0</v>
      </c>
      <c r="CE23" s="258" t="str">
        <f t="shared" si="42"/>
        <v>:</v>
      </c>
      <c r="CF23" s="239">
        <f t="shared" si="43"/>
        <v>0</v>
      </c>
      <c r="CG23" s="240">
        <f t="shared" si="44"/>
        <v>0</v>
      </c>
      <c r="CH23" s="241">
        <f t="shared" si="45"/>
        <v>0</v>
      </c>
      <c r="CI23" s="240">
        <f t="shared" si="46"/>
        <v>0</v>
      </c>
      <c r="CJ23" s="240">
        <f t="shared" si="47"/>
        <v>0</v>
      </c>
      <c r="CK23" s="262">
        <f t="shared" si="48"/>
        <v>0</v>
      </c>
      <c r="CL23" s="266">
        <v>21</v>
      </c>
      <c r="CN23" s="159">
        <v>21</v>
      </c>
      <c r="CO23" s="182">
        <f t="shared" si="50"/>
        <v>0</v>
      </c>
      <c r="CP23" s="159">
        <f t="shared" si="51"/>
        <v>0</v>
      </c>
      <c r="CQ23" s="159">
        <f t="shared" si="52"/>
        <v>2</v>
      </c>
      <c r="CR23" s="160" t="str">
        <f t="shared" si="49"/>
        <v>x</v>
      </c>
      <c r="CS23" s="159">
        <f t="shared" si="53"/>
        <v>7</v>
      </c>
      <c r="CT23" s="160">
        <f ca="1">IF(CR23="x",CT22+(MATCH(CP23,OFFSET($CO$3,CT22,0):OFFSET($CO$3,20,0),0)),CS23)</f>
        <v>21</v>
      </c>
      <c r="CU23" s="159">
        <f t="shared" si="54"/>
        <v>21</v>
      </c>
    </row>
    <row r="24" spans="2:16" s="2" customFormat="1" ht="11.25">
      <c r="B24" s="46"/>
      <c r="C24" s="74"/>
      <c r="D24" s="74"/>
      <c r="E24" s="75"/>
      <c r="F24" s="46"/>
      <c r="G24" s="76"/>
      <c r="H24" s="77"/>
      <c r="I24" s="152"/>
      <c r="L24" s="74"/>
      <c r="P24" s="79"/>
    </row>
    <row r="25" spans="2:16" s="2" customFormat="1" ht="11.25">
      <c r="B25" s="46"/>
      <c r="C25" s="74"/>
      <c r="D25" s="74"/>
      <c r="E25" s="75"/>
      <c r="F25" s="46"/>
      <c r="G25" s="76"/>
      <c r="H25" s="77"/>
      <c r="I25" s="152"/>
      <c r="L25" s="74"/>
      <c r="P25" s="79"/>
    </row>
    <row r="26" spans="2:16" s="2" customFormat="1" ht="12" thickBot="1">
      <c r="B26" s="46"/>
      <c r="C26" s="74"/>
      <c r="D26" s="74"/>
      <c r="E26" s="75"/>
      <c r="F26" s="46"/>
      <c r="G26" s="76"/>
      <c r="H26" s="77"/>
      <c r="I26" s="152"/>
      <c r="L26" s="74"/>
      <c r="P26" s="79"/>
    </row>
    <row r="27" spans="2:90" s="91" customFormat="1" ht="12" thickBot="1">
      <c r="B27" s="5" t="s">
        <v>21</v>
      </c>
      <c r="C27" s="274" t="s">
        <v>20</v>
      </c>
      <c r="D27" s="274"/>
      <c r="E27" s="273" t="s">
        <v>22</v>
      </c>
      <c r="F27" s="273"/>
      <c r="G27" s="273"/>
      <c r="H27" s="80" t="s">
        <v>23</v>
      </c>
      <c r="I27" s="6" t="s">
        <v>17</v>
      </c>
      <c r="J27" s="6" t="s">
        <v>24</v>
      </c>
      <c r="K27" s="6" t="s">
        <v>25</v>
      </c>
      <c r="L27" s="81" t="s">
        <v>26</v>
      </c>
      <c r="M27" s="3" t="s">
        <v>50</v>
      </c>
      <c r="P27" s="92"/>
      <c r="Q27" s="5" t="s">
        <v>21</v>
      </c>
      <c r="R27" s="6" t="s">
        <v>20</v>
      </c>
      <c r="S27" s="279">
        <v>1</v>
      </c>
      <c r="T27" s="279"/>
      <c r="U27" s="279"/>
      <c r="V27" s="279">
        <v>2</v>
      </c>
      <c r="W27" s="279"/>
      <c r="X27" s="279"/>
      <c r="Y27" s="279">
        <v>3</v>
      </c>
      <c r="Z27" s="279"/>
      <c r="AA27" s="279"/>
      <c r="AB27" s="279">
        <v>4</v>
      </c>
      <c r="AC27" s="279"/>
      <c r="AD27" s="279"/>
      <c r="AE27" s="279">
        <v>5</v>
      </c>
      <c r="AF27" s="279"/>
      <c r="AG27" s="279"/>
      <c r="AH27" s="279">
        <v>6</v>
      </c>
      <c r="AI27" s="279"/>
      <c r="AJ27" s="279"/>
      <c r="AK27" s="279">
        <v>7</v>
      </c>
      <c r="AL27" s="279"/>
      <c r="AM27" s="279"/>
      <c r="AN27" s="279">
        <v>8</v>
      </c>
      <c r="AO27" s="279"/>
      <c r="AP27" s="279"/>
      <c r="AQ27" s="279">
        <v>9</v>
      </c>
      <c r="AR27" s="279"/>
      <c r="AS27" s="279"/>
      <c r="AT27" s="279">
        <v>10</v>
      </c>
      <c r="AU27" s="279"/>
      <c r="AV27" s="279"/>
      <c r="AW27" s="279">
        <v>11</v>
      </c>
      <c r="AX27" s="279"/>
      <c r="AY27" s="279"/>
      <c r="AZ27" s="279">
        <v>12</v>
      </c>
      <c r="BA27" s="279"/>
      <c r="BB27" s="279"/>
      <c r="BC27" s="279">
        <v>13</v>
      </c>
      <c r="BD27" s="279"/>
      <c r="BE27" s="279"/>
      <c r="BF27" s="279">
        <v>14</v>
      </c>
      <c r="BG27" s="279"/>
      <c r="BH27" s="279"/>
      <c r="BI27" s="279">
        <v>15</v>
      </c>
      <c r="BJ27" s="279"/>
      <c r="BK27" s="279"/>
      <c r="BL27" s="279">
        <v>16</v>
      </c>
      <c r="BM27" s="279"/>
      <c r="BN27" s="279"/>
      <c r="BO27" s="279">
        <v>17</v>
      </c>
      <c r="BP27" s="279"/>
      <c r="BQ27" s="279"/>
      <c r="BR27" s="279">
        <v>18</v>
      </c>
      <c r="BS27" s="279"/>
      <c r="BT27" s="279"/>
      <c r="BU27" s="279">
        <v>19</v>
      </c>
      <c r="BV27" s="279"/>
      <c r="BW27" s="279"/>
      <c r="BX27" s="279">
        <v>20</v>
      </c>
      <c r="BY27" s="279"/>
      <c r="BZ27" s="279"/>
      <c r="CA27" s="280">
        <v>21</v>
      </c>
      <c r="CB27" s="279"/>
      <c r="CC27" s="281"/>
      <c r="CD27" s="3"/>
      <c r="CE27" s="3"/>
      <c r="CF27" s="3"/>
      <c r="CG27" s="3"/>
      <c r="CH27" s="3"/>
      <c r="CI27" s="3"/>
      <c r="CJ27" s="3"/>
      <c r="CK27" s="3"/>
      <c r="CL27" s="3"/>
    </row>
    <row r="28" spans="1:90" s="2" customFormat="1" ht="11.25">
      <c r="A28" s="2">
        <f>M28</f>
        <v>3</v>
      </c>
      <c r="B28" s="82">
        <v>1</v>
      </c>
      <c r="C28" s="127" t="s">
        <v>75</v>
      </c>
      <c r="D28" s="118"/>
      <c r="E28" s="121">
        <f>SUM(E53,E67,E81,E95,E109,E123,E137,E151,E165,E179,G205,G217,G229,G241,G253,G265,G277,G289,G301,G313)</f>
        <v>94</v>
      </c>
      <c r="F28" s="53" t="s">
        <v>19</v>
      </c>
      <c r="G28" s="124">
        <f>SUM(G53,G67,G81,G95,G109,G123,G137,G151,G165,G179,I205,I217,I229,I241,I253,I265,I277,I289,I301,I313)</f>
        <v>37</v>
      </c>
      <c r="H28" s="83">
        <f>E28-G28</f>
        <v>57</v>
      </c>
      <c r="I28" s="151">
        <f>J28*2+K28*1</f>
        <v>29</v>
      </c>
      <c r="J28" s="83">
        <f>SUM(J53,J67,J81,J95,J109,J123,J137,J151,J165,J179,L205,L217,L229,L241,L253,L265,L277,L289,L301,L313)</f>
        <v>14</v>
      </c>
      <c r="K28" s="83">
        <f>SUM(K53,K67,K81,K95,K109,K123,K137,K151,K165,K179,M205,M217,M229,M241,M253,M265,M277,M289,M301,M313)</f>
        <v>1</v>
      </c>
      <c r="L28" s="84">
        <f>SUM(L53,L67,L81,L95,L109,L123,L137,L151,L165,L179,N205,N217,N229,N241,N253,N265,N277,N289,N301,N313)</f>
        <v>4</v>
      </c>
      <c r="M28" s="4">
        <v>3</v>
      </c>
      <c r="N28" s="147">
        <f>CU3</f>
        <v>3</v>
      </c>
      <c r="P28" s="79"/>
      <c r="Q28" s="7">
        <v>1</v>
      </c>
      <c r="R28" s="8" t="str">
        <f>C28</f>
        <v>Mikus Saulītis</v>
      </c>
      <c r="S28" s="9"/>
      <c r="T28" s="10"/>
      <c r="U28" s="10"/>
      <c r="V28" s="11">
        <f>IF(G313&lt;&gt;"",G313,"")</f>
        <v>2</v>
      </c>
      <c r="W28" s="12" t="s">
        <v>19</v>
      </c>
      <c r="X28" s="13">
        <f>IF(I313&lt;&gt;"",I313,"")</f>
        <v>1</v>
      </c>
      <c r="Y28" s="11">
        <f>IF(E179&lt;&gt;"",E179,"")</f>
        <v>6</v>
      </c>
      <c r="Z28" s="12" t="s">
        <v>19</v>
      </c>
      <c r="AA28" s="13">
        <f>IF(G179&lt;&gt;"",G179,"")</f>
        <v>0</v>
      </c>
      <c r="AB28" s="11">
        <f>IF(G301&lt;&gt;"",G301,"")</f>
        <v>2</v>
      </c>
      <c r="AC28" s="12" t="s">
        <v>19</v>
      </c>
      <c r="AD28" s="13">
        <f>IF(I301&lt;&gt;"",I301,"")</f>
        <v>3</v>
      </c>
      <c r="AE28" s="11">
        <f>IF(E165&lt;&gt;"",E165,"")</f>
        <v>7</v>
      </c>
      <c r="AF28" s="12" t="s">
        <v>19</v>
      </c>
      <c r="AG28" s="13">
        <f>IF(G165&lt;&gt;"",G165,"")</f>
        <v>1</v>
      </c>
      <c r="AH28" s="11">
        <f>IF(G289&lt;&gt;"",G289,"")</f>
        <v>4</v>
      </c>
      <c r="AI28" s="12" t="s">
        <v>19</v>
      </c>
      <c r="AJ28" s="13">
        <f>IF(I289&lt;&gt;"",I289,"")</f>
        <v>3</v>
      </c>
      <c r="AK28" s="11">
        <f>IF(E151&lt;&gt;"",E151,"")</f>
        <v>10</v>
      </c>
      <c r="AL28" s="12" t="s">
        <v>19</v>
      </c>
      <c r="AM28" s="13">
        <f>IF(G151&lt;&gt;"",G151,"")</f>
        <v>0</v>
      </c>
      <c r="AN28" s="11">
        <f>IF(G277&lt;&gt;"",G277,"")</f>
        <v>2</v>
      </c>
      <c r="AO28" s="12" t="s">
        <v>19</v>
      </c>
      <c r="AP28" s="13">
        <f>IF(I277&lt;&gt;"",I277,"")</f>
        <v>0</v>
      </c>
      <c r="AQ28" s="11">
        <f>IF(E137&lt;&gt;"",E137,"")</f>
        <v>5</v>
      </c>
      <c r="AR28" s="12" t="s">
        <v>19</v>
      </c>
      <c r="AS28" s="13">
        <f>IF(G137&lt;&gt;"",G137,"")</f>
        <v>0</v>
      </c>
      <c r="AT28" s="11">
        <f>IF(G265&lt;&gt;"",G265,"")</f>
        <v>7</v>
      </c>
      <c r="AU28" s="12" t="s">
        <v>19</v>
      </c>
      <c r="AV28" s="13">
        <f>IF(I265&lt;&gt;"",I265,"")</f>
        <v>2</v>
      </c>
      <c r="AW28" s="11">
        <f>IF(E123&lt;&gt;"",E123,"")</f>
        <v>6</v>
      </c>
      <c r="AX28" s="12" t="s">
        <v>19</v>
      </c>
      <c r="AY28" s="13">
        <f>IF(G123&lt;&gt;"",G123,"")</f>
        <v>6</v>
      </c>
      <c r="AZ28" s="11">
        <f>IF(G253&lt;&gt;"",G253,"")</f>
        <v>4</v>
      </c>
      <c r="BA28" s="12" t="s">
        <v>19</v>
      </c>
      <c r="BB28" s="13">
        <f>IF(I253&lt;&gt;"",I253,"")</f>
        <v>1</v>
      </c>
      <c r="BC28" s="11">
        <f>IF(E109&lt;&gt;"",E109,"")</f>
        <v>6</v>
      </c>
      <c r="BD28" s="12" t="s">
        <v>19</v>
      </c>
      <c r="BE28" s="13">
        <f>IF(G109&lt;&gt;"",G109,"")</f>
        <v>0</v>
      </c>
      <c r="BF28" s="11">
        <f>IF(G241&lt;&gt;"",G241,"")</f>
        <v>7</v>
      </c>
      <c r="BG28" s="12" t="s">
        <v>19</v>
      </c>
      <c r="BH28" s="13">
        <f>IF(I241&lt;&gt;"",I241,"")</f>
        <v>1</v>
      </c>
      <c r="BI28" s="11">
        <f>IF(E95&lt;&gt;"",E95,"")</f>
        <v>3</v>
      </c>
      <c r="BJ28" s="12" t="s">
        <v>19</v>
      </c>
      <c r="BK28" s="13">
        <f>IF(G95&lt;&gt;"",G95,"")</f>
        <v>4</v>
      </c>
      <c r="BL28" s="11">
        <f>IF(G229&lt;&gt;"",G229,"")</f>
        <v>2</v>
      </c>
      <c r="BM28" s="12" t="s">
        <v>19</v>
      </c>
      <c r="BN28" s="13">
        <f>IF(I229&lt;&gt;"",I229,"")</f>
        <v>4</v>
      </c>
      <c r="BO28" s="11">
        <f>IF(E81&lt;&gt;"",E81,"")</f>
        <v>7</v>
      </c>
      <c r="BP28" s="12" t="s">
        <v>19</v>
      </c>
      <c r="BQ28" s="13">
        <f>IF(G81&lt;&gt;"",G81,"")</f>
        <v>2</v>
      </c>
      <c r="BR28" s="11">
        <f>IF(G217&lt;&gt;"",G217,"")</f>
        <v>4</v>
      </c>
      <c r="BS28" s="12" t="s">
        <v>19</v>
      </c>
      <c r="BT28" s="13">
        <f>IF(I217&lt;&gt;"",I217,"")</f>
        <v>1</v>
      </c>
      <c r="BU28" s="11">
        <f>IF(E67&lt;&gt;"",E67,"")</f>
        <v>5</v>
      </c>
      <c r="BV28" s="12" t="s">
        <v>19</v>
      </c>
      <c r="BW28" s="13">
        <f>IF(G67&lt;&gt;"",G67,"")</f>
        <v>2</v>
      </c>
      <c r="BX28" s="11">
        <f>IF(G205&lt;&gt;"",G205,"")</f>
        <v>5</v>
      </c>
      <c r="BY28" s="12" t="s">
        <v>19</v>
      </c>
      <c r="BZ28" s="13">
        <f>IF(I205&lt;&gt;"",I205,"")</f>
        <v>6</v>
      </c>
      <c r="CA28" s="12">
        <f>IF(E53&lt;&gt;"",E53,"")</f>
      </c>
      <c r="CB28" s="12" t="s">
        <v>19</v>
      </c>
      <c r="CC28" s="14">
        <f>IF(G53&lt;&gt;"",G53,"")</f>
      </c>
      <c r="CD28" s="77"/>
      <c r="CE28" s="77"/>
      <c r="CF28" s="77"/>
      <c r="CG28" s="77"/>
      <c r="CH28" s="77"/>
      <c r="CI28" s="77"/>
      <c r="CJ28" s="77"/>
      <c r="CK28" s="77"/>
      <c r="CL28" s="77"/>
    </row>
    <row r="29" spans="1:90" s="2" customFormat="1" ht="11.25">
      <c r="A29" s="2">
        <f aca="true" t="shared" si="55" ref="A29:A48">M29</f>
        <v>12</v>
      </c>
      <c r="B29" s="85">
        <v>2</v>
      </c>
      <c r="C29" s="128" t="s">
        <v>56</v>
      </c>
      <c r="D29" s="119"/>
      <c r="E29" s="122">
        <f>SUM(E54,E68,E82,E96,E110,E124,E138,E152,E166,G192,G204,G216,G228,G240,G252,G264,G276,G288,G300,E313)</f>
        <v>70</v>
      </c>
      <c r="F29" s="49" t="s">
        <v>19</v>
      </c>
      <c r="G29" s="125">
        <f>SUM(G54,G68,G82,G96,G110,G124,G138,G152,G166,I192,I204,I216,I228,I240,I252,I264,I276,I288,I300,G313)</f>
        <v>67</v>
      </c>
      <c r="H29" s="86">
        <f aca="true" t="shared" si="56" ref="H29:H36">E29-G29</f>
        <v>3</v>
      </c>
      <c r="I29" s="148">
        <f aca="true" t="shared" si="57" ref="I29:I36">J29*2+K29*1</f>
        <v>18</v>
      </c>
      <c r="J29" s="86">
        <f>SUM(J54,J68,J82,J96,J110,J124,J138,J152,J166,L192,L204,L216,L228,L240,L252,L264,L276,L288,L300,J313)</f>
        <v>8</v>
      </c>
      <c r="K29" s="86">
        <f>SUM(K54,K68,K82,K96,K110,K124,K138,K152,K166,M192,M204,M216,M228,M240,M252,M264,M276,M288,M300,K313)</f>
        <v>2</v>
      </c>
      <c r="L29" s="87">
        <f>SUM(L54,L68,L82,L96,L110,L124,L138,L152,L166,N192,N204,N216,N228,N240,N252,N264,N276,N288,N300,L313)</f>
        <v>9</v>
      </c>
      <c r="M29" s="4">
        <v>12</v>
      </c>
      <c r="N29" s="147">
        <f aca="true" t="shared" si="58" ref="N29:N48">CU4</f>
        <v>12</v>
      </c>
      <c r="P29" s="79"/>
      <c r="Q29" s="15">
        <v>2</v>
      </c>
      <c r="R29" s="8" t="str">
        <f aca="true" t="shared" si="59" ref="R29:R48">C29</f>
        <v>Egīls Belševics</v>
      </c>
      <c r="S29" s="16">
        <f>X28</f>
        <v>1</v>
      </c>
      <c r="T29" s="17" t="s">
        <v>19</v>
      </c>
      <c r="U29" s="18">
        <f>V28</f>
        <v>2</v>
      </c>
      <c r="V29" s="10"/>
      <c r="W29" s="10"/>
      <c r="X29" s="10"/>
      <c r="Y29" s="11">
        <f>IF(G300&lt;&gt;"",G300,"")</f>
        <v>2</v>
      </c>
      <c r="Z29" s="12" t="s">
        <v>19</v>
      </c>
      <c r="AA29" s="13">
        <f>IF(I300&lt;&gt;"",I300,"")</f>
        <v>2</v>
      </c>
      <c r="AB29" s="11">
        <f>IF(E166&lt;&gt;"",E166,"")</f>
        <v>5</v>
      </c>
      <c r="AC29" s="12" t="s">
        <v>19</v>
      </c>
      <c r="AD29" s="13">
        <f>IF(G166&lt;&gt;"",G166,"")</f>
        <v>5</v>
      </c>
      <c r="AE29" s="11">
        <f>IF(G288&lt;&gt;"",G288,"")</f>
        <v>4</v>
      </c>
      <c r="AF29" s="12" t="s">
        <v>19</v>
      </c>
      <c r="AG29" s="13">
        <f>IF(I288&lt;&gt;"",I288,"")</f>
        <v>2</v>
      </c>
      <c r="AH29" s="11">
        <f>IF(G152&lt;&gt;"",E152,"")</f>
        <v>2</v>
      </c>
      <c r="AI29" s="12" t="s">
        <v>19</v>
      </c>
      <c r="AJ29" s="13">
        <f>IF(I152&lt;&gt;"",G152,"")</f>
        <v>3</v>
      </c>
      <c r="AK29" s="11">
        <f>IF(G276&lt;&gt;"",G276,"")</f>
        <v>10</v>
      </c>
      <c r="AL29" s="12" t="s">
        <v>19</v>
      </c>
      <c r="AM29" s="13">
        <f>IF(I276&lt;&gt;"",I276,"")</f>
        <v>0</v>
      </c>
      <c r="AN29" s="11">
        <f>IF(E138&lt;&gt;"",E138,"")</f>
        <v>6</v>
      </c>
      <c r="AO29" s="12" t="s">
        <v>19</v>
      </c>
      <c r="AP29" s="13">
        <f>IF(G138&lt;&gt;"",G138,"")</f>
        <v>3</v>
      </c>
      <c r="AQ29" s="11">
        <f>IF(G264&lt;&gt;"",G264,"")</f>
        <v>5</v>
      </c>
      <c r="AR29" s="12" t="s">
        <v>19</v>
      </c>
      <c r="AS29" s="13">
        <f>IF(I264&lt;&gt;"",I264,"")</f>
        <v>4</v>
      </c>
      <c r="AT29" s="11">
        <f>IF(E124&lt;&gt;"",E124,"")</f>
        <v>8</v>
      </c>
      <c r="AU29" s="12" t="s">
        <v>19</v>
      </c>
      <c r="AV29" s="13">
        <f>IF(G124&lt;&gt;"",G124,"")</f>
        <v>4</v>
      </c>
      <c r="AW29" s="11">
        <f>IF(G252&lt;&gt;"",G252,"")</f>
        <v>3</v>
      </c>
      <c r="AX29" s="12" t="s">
        <v>19</v>
      </c>
      <c r="AY29" s="13">
        <f>IF(I252&lt;&gt;"",I252,"")</f>
        <v>8</v>
      </c>
      <c r="AZ29" s="11">
        <f>IF(E110&lt;&gt;"",E110,"")</f>
        <v>1</v>
      </c>
      <c r="BA29" s="12" t="s">
        <v>19</v>
      </c>
      <c r="BB29" s="13">
        <f>IF(G110&lt;&gt;"",G110,"")</f>
        <v>7</v>
      </c>
      <c r="BC29" s="11">
        <f>IF(G240&lt;&gt;"",G240,"")</f>
        <v>1</v>
      </c>
      <c r="BD29" s="12" t="s">
        <v>19</v>
      </c>
      <c r="BE29" s="13">
        <f>IF(I240&lt;&gt;"",I240,"")</f>
        <v>4</v>
      </c>
      <c r="BF29" s="11">
        <f>IF(E96&lt;&gt;"",E96,"")</f>
        <v>3</v>
      </c>
      <c r="BG29" s="12" t="s">
        <v>19</v>
      </c>
      <c r="BH29" s="13">
        <f>IF(G96&lt;&gt;"",G96,"")</f>
        <v>1</v>
      </c>
      <c r="BI29" s="11">
        <f>IF(G228&lt;&gt;"",G228,"")</f>
        <v>1</v>
      </c>
      <c r="BJ29" s="12" t="s">
        <v>19</v>
      </c>
      <c r="BK29" s="13">
        <f>IF(I228&lt;&gt;"",I228,"")</f>
        <v>6</v>
      </c>
      <c r="BL29" s="11">
        <f>IF(E82&lt;&gt;"",E82,"")</f>
        <v>0</v>
      </c>
      <c r="BM29" s="12" t="s">
        <v>19</v>
      </c>
      <c r="BN29" s="13">
        <f>IF(G82&lt;&gt;"",G82,"")</f>
        <v>4</v>
      </c>
      <c r="BO29" s="11">
        <f>IF(G216&lt;&gt;"",G216,"")</f>
        <v>2</v>
      </c>
      <c r="BP29" s="12" t="s">
        <v>19</v>
      </c>
      <c r="BQ29" s="13">
        <f>IF(I216&lt;&gt;"",I216,"")</f>
        <v>4</v>
      </c>
      <c r="BR29" s="11">
        <f>IF(E68&lt;&gt;"",E68,"")</f>
        <v>2</v>
      </c>
      <c r="BS29" s="12" t="s">
        <v>19</v>
      </c>
      <c r="BT29" s="13">
        <f>IF(G68&lt;&gt;"",G68,"")</f>
        <v>4</v>
      </c>
      <c r="BU29" s="11">
        <f>IF(G204&lt;&gt;"",G204,"")</f>
        <v>7</v>
      </c>
      <c r="BV29" s="12" t="s">
        <v>19</v>
      </c>
      <c r="BW29" s="13">
        <f>IF(I204&lt;&gt;"",I204,"")</f>
        <v>0</v>
      </c>
      <c r="BX29" s="11">
        <f>IF(E54&lt;&gt;"",E54,"")</f>
        <v>7</v>
      </c>
      <c r="BY29" s="12" t="s">
        <v>19</v>
      </c>
      <c r="BZ29" s="13">
        <f>IF(G54&lt;&gt;"",G54,"")</f>
        <v>4</v>
      </c>
      <c r="CA29" s="12">
        <f>IF(G192&lt;&gt;"",G192,"")</f>
      </c>
      <c r="CB29" s="12" t="s">
        <v>19</v>
      </c>
      <c r="CC29" s="14">
        <f>IF(I192&lt;&gt;"",I192,"")</f>
      </c>
      <c r="CD29" s="77"/>
      <c r="CE29" s="77"/>
      <c r="CF29" s="77"/>
      <c r="CG29" s="77"/>
      <c r="CH29" s="77"/>
      <c r="CI29" s="77"/>
      <c r="CJ29" s="77"/>
      <c r="CK29" s="77"/>
      <c r="CL29" s="77"/>
    </row>
    <row r="30" spans="1:90" s="2" customFormat="1" ht="11.25">
      <c r="A30" s="2">
        <f t="shared" si="55"/>
        <v>5</v>
      </c>
      <c r="B30" s="85">
        <v>3</v>
      </c>
      <c r="C30" s="128" t="s">
        <v>57</v>
      </c>
      <c r="D30" s="119"/>
      <c r="E30" s="122">
        <f>SUM(E55,E69,E83,E97,E111,E125,E139,E153,G179,G191,G203,G215,G227,G239,G251,G263,G275,G287,E300,E314)</f>
        <v>71</v>
      </c>
      <c r="F30" s="49" t="s">
        <v>19</v>
      </c>
      <c r="G30" s="125">
        <f>SUM(G55,G69,G83,G97,G111,G125,G139,G153,I179,I191,I203,I215,I227,I239,I251,I263,I275,I287,G300,G314)</f>
        <v>42</v>
      </c>
      <c r="H30" s="86">
        <f t="shared" si="56"/>
        <v>29</v>
      </c>
      <c r="I30" s="148">
        <f t="shared" si="57"/>
        <v>27</v>
      </c>
      <c r="J30" s="86">
        <f>SUM(J55,J69,J83,J97,J111,J125,J139,J153,L179,L191,L203,L215,L227,L239,L251,L263,L275,L287,J300,J314)</f>
        <v>12</v>
      </c>
      <c r="K30" s="86">
        <f>SUM(K55,K69,K83,K97,K111,K125,K139,K153,M179,M191,M203,M215,M227,M239,M251,M263,M275,M287,K300,K314)</f>
        <v>3</v>
      </c>
      <c r="L30" s="87">
        <f>SUM(L55,L69,L83,L97,L111,L125,L139,L153,N179,N191,N203,N215,N227,N239,N251,N263,N275,N287,L300,L314)</f>
        <v>4</v>
      </c>
      <c r="M30" s="4">
        <v>5</v>
      </c>
      <c r="N30" s="147">
        <f t="shared" si="58"/>
        <v>5</v>
      </c>
      <c r="P30" s="79"/>
      <c r="Q30" s="15">
        <v>3</v>
      </c>
      <c r="R30" s="8" t="str">
        <f t="shared" si="59"/>
        <v>Eduards Paķis</v>
      </c>
      <c r="S30" s="16">
        <f>AA28</f>
        <v>0</v>
      </c>
      <c r="T30" s="17" t="s">
        <v>19</v>
      </c>
      <c r="U30" s="18">
        <f>Y28</f>
        <v>6</v>
      </c>
      <c r="V30" s="19">
        <f>AA29</f>
        <v>2</v>
      </c>
      <c r="W30" s="20" t="s">
        <v>19</v>
      </c>
      <c r="X30" s="18">
        <f>Y29</f>
        <v>2</v>
      </c>
      <c r="Y30" s="10"/>
      <c r="Z30" s="21"/>
      <c r="AA30" s="10"/>
      <c r="AB30" s="11">
        <f>IF(G287&lt;&gt;"",G287,"")</f>
        <v>4</v>
      </c>
      <c r="AC30" s="12" t="s">
        <v>19</v>
      </c>
      <c r="AD30" s="13">
        <f>IF(I287&lt;&gt;"",I287,"")</f>
        <v>2</v>
      </c>
      <c r="AE30" s="11">
        <f>IF(E153&lt;&gt;"",E153,"")</f>
        <v>3</v>
      </c>
      <c r="AF30" s="12" t="s">
        <v>19</v>
      </c>
      <c r="AG30" s="13">
        <f>IF(G153&lt;&gt;"",G153,"")</f>
        <v>1</v>
      </c>
      <c r="AH30" s="11">
        <f>IF(G275&lt;&gt;"",G275,"")</f>
        <v>1</v>
      </c>
      <c r="AI30" s="12" t="s">
        <v>19</v>
      </c>
      <c r="AJ30" s="13">
        <f>IF(I275&lt;&gt;"",I275,"")</f>
        <v>4</v>
      </c>
      <c r="AK30" s="11">
        <f>IF(E139&lt;&gt;"",E139,"")</f>
        <v>10</v>
      </c>
      <c r="AL30" s="12" t="s">
        <v>19</v>
      </c>
      <c r="AM30" s="13">
        <f>IF(G139&lt;&gt;"",G139,"")</f>
        <v>0</v>
      </c>
      <c r="AN30" s="11">
        <f>IF(G263&lt;&gt;"",G263,"")</f>
        <v>6</v>
      </c>
      <c r="AO30" s="12" t="s">
        <v>19</v>
      </c>
      <c r="AP30" s="13">
        <f>IF(I263&lt;&gt;"",I263,"")</f>
        <v>2</v>
      </c>
      <c r="AQ30" s="11">
        <f>IF(E125&lt;&gt;"",E125,"")</f>
        <v>5</v>
      </c>
      <c r="AR30" s="12" t="s">
        <v>19</v>
      </c>
      <c r="AS30" s="13">
        <f>IF(G125&lt;&gt;"",G125,"")</f>
        <v>2</v>
      </c>
      <c r="AT30" s="11">
        <f>IF(G251&lt;&gt;"",G251,"")</f>
        <v>10</v>
      </c>
      <c r="AU30" s="12" t="s">
        <v>19</v>
      </c>
      <c r="AV30" s="13">
        <f>IF(I251&lt;&gt;"",I251,"")</f>
        <v>1</v>
      </c>
      <c r="AW30" s="11">
        <f>IF(E111&lt;&gt;"",E111,"")</f>
        <v>1</v>
      </c>
      <c r="AX30" s="12" t="s">
        <v>19</v>
      </c>
      <c r="AY30" s="13">
        <f>IF(G111&lt;&gt;"",G111,"")</f>
        <v>0</v>
      </c>
      <c r="AZ30" s="11">
        <f>IF(G239&lt;&gt;"",G239,"")</f>
        <v>1</v>
      </c>
      <c r="BA30" s="12" t="s">
        <v>19</v>
      </c>
      <c r="BB30" s="13">
        <f>IF(I239&lt;&gt;"",I239,"")</f>
        <v>4</v>
      </c>
      <c r="BC30" s="11">
        <f>IF(E97&lt;&gt;"",E97,"")</f>
        <v>4</v>
      </c>
      <c r="BD30" s="12" t="s">
        <v>19</v>
      </c>
      <c r="BE30" s="13">
        <f>IF(G97&lt;&gt;"",G97,"")</f>
        <v>2</v>
      </c>
      <c r="BF30" s="11">
        <f>IF(G227&lt;&gt;"",G227,"")</f>
        <v>2</v>
      </c>
      <c r="BG30" s="12" t="s">
        <v>19</v>
      </c>
      <c r="BH30" s="13">
        <f>IF(I227&lt;&gt;"",I227,"")</f>
        <v>2</v>
      </c>
      <c r="BI30" s="11">
        <f>IF(E83&lt;&gt;"",E83,"")</f>
        <v>2</v>
      </c>
      <c r="BJ30" s="12" t="s">
        <v>19</v>
      </c>
      <c r="BK30" s="13">
        <f>IF(G83&lt;&gt;"",G83,"")</f>
        <v>7</v>
      </c>
      <c r="BL30" s="11">
        <f>IF(G215&lt;&gt;"",G215,"")</f>
        <v>6</v>
      </c>
      <c r="BM30" s="12" t="s">
        <v>19</v>
      </c>
      <c r="BN30" s="13">
        <f>IF(I215&lt;&gt;"",I215,"")</f>
        <v>0</v>
      </c>
      <c r="BO30" s="11">
        <f>IF(E69&lt;&gt;"",E69,"")</f>
        <v>3</v>
      </c>
      <c r="BP30" s="12" t="s">
        <v>19</v>
      </c>
      <c r="BQ30" s="13">
        <f>IF(G69&lt;&gt;"",G69,"")</f>
        <v>2</v>
      </c>
      <c r="BR30" s="11">
        <f>IF(G203&lt;&gt;"",G203,"")</f>
        <v>2</v>
      </c>
      <c r="BS30" s="12" t="s">
        <v>19</v>
      </c>
      <c r="BT30" s="13">
        <f>IF(I203&lt;&gt;"",I203,"")</f>
        <v>2</v>
      </c>
      <c r="BU30" s="11">
        <f>IF(E55&lt;&gt;"",E55,"")</f>
        <v>4</v>
      </c>
      <c r="BV30" s="12" t="s">
        <v>19</v>
      </c>
      <c r="BW30" s="13">
        <f>IF(G55&lt;&gt;"",G55,"")</f>
        <v>0</v>
      </c>
      <c r="BX30" s="11">
        <f>IF(G191&lt;&gt;"",G191,"")</f>
        <v>5</v>
      </c>
      <c r="BY30" s="12" t="s">
        <v>19</v>
      </c>
      <c r="BZ30" s="13">
        <f>IF(I191&lt;&gt;"",I191,"")</f>
        <v>3</v>
      </c>
      <c r="CA30" s="12">
        <f>IF(E314&lt;&gt;"",E314,"")</f>
      </c>
      <c r="CB30" s="12" t="s">
        <v>19</v>
      </c>
      <c r="CC30" s="14">
        <f>IF(G314&lt;&gt;"",G314,"")</f>
      </c>
      <c r="CD30" s="77"/>
      <c r="CE30" s="77"/>
      <c r="CF30" s="77"/>
      <c r="CG30" s="77"/>
      <c r="CH30" s="77"/>
      <c r="CI30" s="77"/>
      <c r="CJ30" s="77"/>
      <c r="CK30" s="77"/>
      <c r="CL30" s="77"/>
    </row>
    <row r="31" spans="1:90" s="2" customFormat="1" ht="11.25">
      <c r="A31" s="2">
        <f t="shared" si="55"/>
        <v>10</v>
      </c>
      <c r="B31" s="85">
        <v>4</v>
      </c>
      <c r="C31" s="128" t="s">
        <v>58</v>
      </c>
      <c r="D31" s="119"/>
      <c r="E31" s="122">
        <f>SUM(E56,E70,E84,E98,E112,E126,E140,G166,G178,G190,G202,G214,G226,G238,G250,G262,G274,E287,E301,E315)</f>
        <v>58</v>
      </c>
      <c r="F31" s="49" t="s">
        <v>19</v>
      </c>
      <c r="G31" s="125">
        <f>SUM(G56,G70,G84,G98,G112,G126,G140,I166,I178,I190,I202,I214,I226,I238,I250,I262,I274,G287,G301,G315)</f>
        <v>47</v>
      </c>
      <c r="H31" s="86">
        <f t="shared" si="56"/>
        <v>11</v>
      </c>
      <c r="I31" s="148">
        <f t="shared" si="57"/>
        <v>21</v>
      </c>
      <c r="J31" s="86">
        <f>SUM(J56,J70,J84,J98,J112,J126,J140,L166,L178,L190,L202,L214,L226,L238,L250,L262,L274,J287,J301,J315)</f>
        <v>8</v>
      </c>
      <c r="K31" s="86">
        <f>SUM(K56,K70,K84,K98,K112,K126,K140,M166,M178,M190,M202,M214,M226,M238,M250,M262,M274,K287,K301,K315)</f>
        <v>5</v>
      </c>
      <c r="L31" s="87">
        <f>SUM(L56,L70,L84,L98,L112,L126,L140,N166,N178,N190,N202,N214,N226,N238,N250,N262,N274,L287,L301,L315)</f>
        <v>6</v>
      </c>
      <c r="M31" s="4">
        <v>10</v>
      </c>
      <c r="N31" s="147">
        <f t="shared" si="58"/>
        <v>10</v>
      </c>
      <c r="P31" s="79"/>
      <c r="Q31" s="15">
        <v>4</v>
      </c>
      <c r="R31" s="8" t="str">
        <f t="shared" si="59"/>
        <v>Ēriks Kuharjonoks</v>
      </c>
      <c r="S31" s="16">
        <f>AD28</f>
        <v>3</v>
      </c>
      <c r="T31" s="17" t="s">
        <v>19</v>
      </c>
      <c r="U31" s="18">
        <f>AB28</f>
        <v>2</v>
      </c>
      <c r="V31" s="19">
        <f>AD29</f>
        <v>5</v>
      </c>
      <c r="W31" s="20" t="s">
        <v>19</v>
      </c>
      <c r="X31" s="18">
        <f>AB29</f>
        <v>5</v>
      </c>
      <c r="Y31" s="19">
        <f>AD30</f>
        <v>2</v>
      </c>
      <c r="Z31" s="20" t="s">
        <v>19</v>
      </c>
      <c r="AA31" s="18">
        <f>AB30</f>
        <v>4</v>
      </c>
      <c r="AB31" s="10"/>
      <c r="AC31" s="21"/>
      <c r="AD31" s="10"/>
      <c r="AE31" s="11">
        <f>IF(G274&lt;&gt;"",G274,"")</f>
        <v>3</v>
      </c>
      <c r="AF31" s="12" t="s">
        <v>19</v>
      </c>
      <c r="AG31" s="13">
        <f>IF(I274&lt;&gt;"",I274,"")</f>
        <v>3</v>
      </c>
      <c r="AH31" s="11">
        <f>IF(E140&lt;&gt;"",E140,"")</f>
        <v>2</v>
      </c>
      <c r="AI31" s="12" t="s">
        <v>19</v>
      </c>
      <c r="AJ31" s="13">
        <f>IF(G140&lt;&gt;"",G140,"")</f>
        <v>4</v>
      </c>
      <c r="AK31" s="11">
        <f>IF(G262&lt;&gt;"",G262,"")</f>
        <v>10</v>
      </c>
      <c r="AL31" s="12" t="s">
        <v>19</v>
      </c>
      <c r="AM31" s="13">
        <f>IF(I262&lt;&gt;"",I262,"")</f>
        <v>0</v>
      </c>
      <c r="AN31" s="11">
        <f>IF(E126&lt;&gt;"",E126,"")</f>
        <v>0</v>
      </c>
      <c r="AO31" s="12" t="s">
        <v>19</v>
      </c>
      <c r="AP31" s="13">
        <f>IF(G126&lt;&gt;"",G126,"")</f>
        <v>0</v>
      </c>
      <c r="AQ31" s="11">
        <f>IF(G250&lt;&gt;"",G250,"")</f>
        <v>5</v>
      </c>
      <c r="AR31" s="12" t="s">
        <v>19</v>
      </c>
      <c r="AS31" s="13">
        <f>IF(I250&lt;&gt;"",I250,"")</f>
        <v>1</v>
      </c>
      <c r="AT31" s="11">
        <f>IF(E112&lt;&gt;"",E112,"")</f>
        <v>3</v>
      </c>
      <c r="AU31" s="12" t="s">
        <v>19</v>
      </c>
      <c r="AV31" s="13">
        <f>IF(G112&lt;&gt;"",G112,"")</f>
        <v>1</v>
      </c>
      <c r="AW31" s="11">
        <f>IF(G238&lt;&gt;"",G238,"")</f>
        <v>2</v>
      </c>
      <c r="AX31" s="12" t="s">
        <v>19</v>
      </c>
      <c r="AY31" s="13">
        <f>IF(I238&lt;&gt;"",I238,"")</f>
        <v>1</v>
      </c>
      <c r="AZ31" s="11">
        <f>IF(E98&lt;&gt;"",E98,"")</f>
        <v>3</v>
      </c>
      <c r="BA31" s="12" t="s">
        <v>19</v>
      </c>
      <c r="BB31" s="13">
        <f>IF(G98&lt;&gt;"",G98,"")</f>
        <v>3</v>
      </c>
      <c r="BC31" s="11">
        <f>IF(G226&lt;&gt;"",G226,"")</f>
        <v>2</v>
      </c>
      <c r="BD31" s="12" t="s">
        <v>19</v>
      </c>
      <c r="BE31" s="13">
        <f>IF(I226&lt;&gt;"",I226,"")</f>
        <v>4</v>
      </c>
      <c r="BF31" s="11">
        <f>IF(E84&lt;&gt;"",E84,"")</f>
        <v>3</v>
      </c>
      <c r="BG31" s="12" t="s">
        <v>19</v>
      </c>
      <c r="BH31" s="13">
        <f>IF(G84&lt;&gt;"",G84,"")</f>
        <v>5</v>
      </c>
      <c r="BI31" s="11">
        <f>IF(G214&lt;&gt;"",G214,"")</f>
        <v>0</v>
      </c>
      <c r="BJ31" s="12" t="s">
        <v>19</v>
      </c>
      <c r="BK31" s="13">
        <f>IF(I214&lt;&gt;"",I214,"")</f>
        <v>3</v>
      </c>
      <c r="BL31" s="11">
        <f>IF(E70&lt;&gt;"",E70,"")</f>
        <v>2</v>
      </c>
      <c r="BM31" s="12" t="s">
        <v>19</v>
      </c>
      <c r="BN31" s="13">
        <f>IF(G70&lt;&gt;"",G70,"")</f>
        <v>4</v>
      </c>
      <c r="BO31" s="11">
        <f>IF(G202&lt;&gt;"",G202,"")</f>
        <v>4</v>
      </c>
      <c r="BP31" s="12" t="s">
        <v>19</v>
      </c>
      <c r="BQ31" s="13">
        <f>IF(I202&lt;&gt;"",I202,"")</f>
        <v>2</v>
      </c>
      <c r="BR31" s="11">
        <f>IF(E56&lt;&gt;"",E56,"")</f>
        <v>4</v>
      </c>
      <c r="BS31" s="12" t="s">
        <v>19</v>
      </c>
      <c r="BT31" s="13">
        <f>IF(G56&lt;&gt;"",G56,"")</f>
        <v>1</v>
      </c>
      <c r="BU31" s="11">
        <f>IF(G190&lt;&gt;"",G190,"")</f>
        <v>1</v>
      </c>
      <c r="BV31" s="12" t="s">
        <v>19</v>
      </c>
      <c r="BW31" s="13">
        <f>IF(I190&lt;&gt;"",I190,"")</f>
        <v>1</v>
      </c>
      <c r="BX31" s="11">
        <f>IF(E315&lt;&gt;"",E315,"")</f>
        <v>4</v>
      </c>
      <c r="BY31" s="12" t="s">
        <v>19</v>
      </c>
      <c r="BZ31" s="13">
        <f>IF(G315&lt;&gt;"",G315,"")</f>
        <v>3</v>
      </c>
      <c r="CA31" s="12">
        <f>IF(G178&lt;&gt;"",G178,"")</f>
      </c>
      <c r="CB31" s="12" t="s">
        <v>19</v>
      </c>
      <c r="CC31" s="14">
        <f>IF(I178&lt;&gt;"",I178,"")</f>
      </c>
      <c r="CD31" s="77"/>
      <c r="CE31" s="77"/>
      <c r="CF31" s="77"/>
      <c r="CG31" s="77"/>
      <c r="CH31" s="77"/>
      <c r="CI31" s="77"/>
      <c r="CJ31" s="77"/>
      <c r="CK31" s="77"/>
      <c r="CL31" s="77"/>
    </row>
    <row r="32" spans="1:90" s="2" customFormat="1" ht="11.25">
      <c r="A32" s="2">
        <f t="shared" si="55"/>
        <v>19</v>
      </c>
      <c r="B32" s="85">
        <v>5</v>
      </c>
      <c r="C32" s="128" t="s">
        <v>59</v>
      </c>
      <c r="D32" s="119"/>
      <c r="E32" s="122">
        <f>SUM(E57,E71,E85,E99,E113,E127,G153,G165,G177,G189,G201,G213,G225,G237,G249,G261,E274,E288,E302,E316)</f>
        <v>30</v>
      </c>
      <c r="F32" s="49" t="s">
        <v>19</v>
      </c>
      <c r="G32" s="125">
        <f>SUM(G57,G71,G85,G99,G113,G127,I153,I165,I177,I189,I201,I213,I225,I237,I249,I261,G274,G288,G302,G316)</f>
        <v>74</v>
      </c>
      <c r="H32" s="86">
        <f t="shared" si="56"/>
        <v>-44</v>
      </c>
      <c r="I32" s="148">
        <f t="shared" si="57"/>
        <v>3</v>
      </c>
      <c r="J32" s="86">
        <f>SUM(J57,J71,J85,J99,J113,J127,L153,L165,L177,L189,L201,L213,L225,L237,L249,L261,J274,J288,J302,J316)</f>
        <v>1</v>
      </c>
      <c r="K32" s="86">
        <f>SUM(K57,K71,K85,K99,K113,K127,M153,M165,M177,M189,M201,M213,M225,M237,M249,M261,K274,K288,K302,K316)</f>
        <v>1</v>
      </c>
      <c r="L32" s="87">
        <f>SUM(L57,L71,L85,L99,L113,L127,N153,N165,N177,N189,N201,N213,N225,N237,N249,N261,L274,L288,L302,L316)</f>
        <v>17</v>
      </c>
      <c r="M32" s="4">
        <v>19</v>
      </c>
      <c r="N32" s="147">
        <f t="shared" si="58"/>
        <v>19</v>
      </c>
      <c r="P32" s="79"/>
      <c r="Q32" s="15">
        <v>5</v>
      </c>
      <c r="R32" s="8" t="str">
        <f t="shared" si="59"/>
        <v>Ilze Zuce-Tenča</v>
      </c>
      <c r="S32" s="16">
        <f>AG28</f>
        <v>1</v>
      </c>
      <c r="T32" s="17" t="s">
        <v>19</v>
      </c>
      <c r="U32" s="18">
        <f>AE28</f>
        <v>7</v>
      </c>
      <c r="V32" s="19">
        <f>AG29</f>
        <v>2</v>
      </c>
      <c r="W32" s="20" t="s">
        <v>19</v>
      </c>
      <c r="X32" s="18">
        <f>AE29</f>
        <v>4</v>
      </c>
      <c r="Y32" s="19">
        <f>AG30</f>
        <v>1</v>
      </c>
      <c r="Z32" s="20" t="s">
        <v>19</v>
      </c>
      <c r="AA32" s="18">
        <f>AE30</f>
        <v>3</v>
      </c>
      <c r="AB32" s="19">
        <f>AG31</f>
        <v>3</v>
      </c>
      <c r="AC32" s="20" t="s">
        <v>19</v>
      </c>
      <c r="AD32" s="18">
        <f>AE31</f>
        <v>3</v>
      </c>
      <c r="AE32" s="10"/>
      <c r="AF32" s="21"/>
      <c r="AG32" s="10"/>
      <c r="AH32" s="11">
        <f>IF(G261&lt;&gt;"",G261,"")</f>
        <v>0</v>
      </c>
      <c r="AI32" s="12" t="s">
        <v>19</v>
      </c>
      <c r="AJ32" s="13">
        <f>IF(I261&lt;&gt;"",I261,"")</f>
        <v>1</v>
      </c>
      <c r="AK32" s="11">
        <f>IF(E127&lt;&gt;"",E127,"")</f>
        <v>10</v>
      </c>
      <c r="AL32" s="12" t="s">
        <v>19</v>
      </c>
      <c r="AM32" s="13">
        <f>IF(G127&lt;&gt;"",G127,"")</f>
        <v>0</v>
      </c>
      <c r="AN32" s="11">
        <f>IF(G249&lt;&gt;"",G249,"")</f>
        <v>1</v>
      </c>
      <c r="AO32" s="12" t="s">
        <v>19</v>
      </c>
      <c r="AP32" s="13">
        <f>IF(I249&lt;&gt;"",I249,"")</f>
        <v>2</v>
      </c>
      <c r="AQ32" s="11">
        <f>IF(E113&lt;&gt;"",E113,"")</f>
        <v>3</v>
      </c>
      <c r="AR32" s="12" t="s">
        <v>19</v>
      </c>
      <c r="AS32" s="13">
        <f>IF(G113&lt;&gt;"",G113,"")</f>
        <v>4</v>
      </c>
      <c r="AT32" s="11">
        <f>IF(G237&lt;&gt;"",G237,"")</f>
        <v>1</v>
      </c>
      <c r="AU32" s="12" t="s">
        <v>19</v>
      </c>
      <c r="AV32" s="13">
        <f>IF(I237&lt;&gt;"",I237,"")</f>
        <v>2</v>
      </c>
      <c r="AW32" s="11">
        <f>IF(E99&lt;&gt;"",E99,"")</f>
        <v>2</v>
      </c>
      <c r="AX32" s="12" t="s">
        <v>19</v>
      </c>
      <c r="AY32" s="13">
        <f>IF(G99&lt;&gt;"",G99,"")</f>
        <v>5</v>
      </c>
      <c r="AZ32" s="11">
        <f>IF(G225&lt;&gt;"",G225,"")</f>
        <v>0</v>
      </c>
      <c r="BA32" s="12" t="s">
        <v>19</v>
      </c>
      <c r="BB32" s="13">
        <f>IF(I225&lt;&gt;"",I225,"")</f>
        <v>5</v>
      </c>
      <c r="BC32" s="11">
        <f>IF(E85&lt;&gt;"",E85,"")</f>
        <v>2</v>
      </c>
      <c r="BD32" s="12" t="s">
        <v>19</v>
      </c>
      <c r="BE32" s="13">
        <f>IF(G85&lt;&gt;"",G85,"")</f>
        <v>6</v>
      </c>
      <c r="BF32" s="11">
        <f>IF(G213&lt;&gt;"",G213,"")</f>
        <v>1</v>
      </c>
      <c r="BG32" s="12" t="s">
        <v>19</v>
      </c>
      <c r="BH32" s="13">
        <f>IF(I213&lt;&gt;"",I213,"")</f>
        <v>5</v>
      </c>
      <c r="BI32" s="11">
        <f>IF(E71&lt;&gt;"",E71,"")</f>
        <v>1</v>
      </c>
      <c r="BJ32" s="12" t="s">
        <v>19</v>
      </c>
      <c r="BK32" s="13">
        <f>IF(G71&lt;&gt;"",G71,"")</f>
        <v>5</v>
      </c>
      <c r="BL32" s="11">
        <f>IF(G201&lt;&gt;"",G201,"")</f>
        <v>1</v>
      </c>
      <c r="BM32" s="12" t="s">
        <v>19</v>
      </c>
      <c r="BN32" s="13">
        <f>IF(I201&lt;&gt;"",I201,"")</f>
        <v>5</v>
      </c>
      <c r="BO32" s="11">
        <f>IF(E57&lt;&gt;"",E57,"")</f>
        <v>0</v>
      </c>
      <c r="BP32" s="12" t="s">
        <v>19</v>
      </c>
      <c r="BQ32" s="13">
        <f>IF(G57&lt;&gt;"",G57,"")</f>
        <v>6</v>
      </c>
      <c r="BR32" s="11">
        <f>IF(G189&lt;&gt;"",G189,"")</f>
        <v>0</v>
      </c>
      <c r="BS32" s="12" t="s">
        <v>19</v>
      </c>
      <c r="BT32" s="13">
        <f>IF(I189&lt;&gt;"",I189,"")</f>
        <v>6</v>
      </c>
      <c r="BU32" s="11">
        <f>IF(E316&lt;&gt;"",E316,"")</f>
        <v>0</v>
      </c>
      <c r="BV32" s="12" t="s">
        <v>19</v>
      </c>
      <c r="BW32" s="13">
        <f>IF(G316&lt;&gt;"",G316,"")</f>
        <v>3</v>
      </c>
      <c r="BX32" s="11">
        <f>IF(G177&lt;&gt;"",G177,"")</f>
        <v>1</v>
      </c>
      <c r="BY32" s="12" t="s">
        <v>19</v>
      </c>
      <c r="BZ32" s="13">
        <f>IF(I177&lt;&gt;"",I177,"")</f>
        <v>2</v>
      </c>
      <c r="CA32" s="12">
        <f>IF(E302&lt;&gt;"",E302,"")</f>
      </c>
      <c r="CB32" s="12" t="s">
        <v>19</v>
      </c>
      <c r="CC32" s="14">
        <f>IF(G302&lt;&gt;"",G302,"")</f>
      </c>
      <c r="CD32" s="77"/>
      <c r="CE32" s="77"/>
      <c r="CF32" s="77"/>
      <c r="CG32" s="77"/>
      <c r="CH32" s="77"/>
      <c r="CI32" s="77"/>
      <c r="CJ32" s="77"/>
      <c r="CK32" s="77"/>
      <c r="CL32" s="77"/>
    </row>
    <row r="33" spans="1:90" s="2" customFormat="1" ht="11.25">
      <c r="A33" s="2">
        <f t="shared" si="55"/>
        <v>7</v>
      </c>
      <c r="B33" s="85">
        <v>6</v>
      </c>
      <c r="C33" s="128" t="s">
        <v>76</v>
      </c>
      <c r="D33" s="119"/>
      <c r="E33" s="122">
        <f>SUM(E58,E72,E86,E100,E114,G140,G152,G164,G176,G188,G200,G212,G224,G236,G248,E261,E275,E289,E303,E317)</f>
        <v>67</v>
      </c>
      <c r="F33" s="49" t="s">
        <v>19</v>
      </c>
      <c r="G33" s="125">
        <f>SUM(G58,G72,G86,G100,G114,I140,I152,I164,I176,I188,I200,I212,I224,I236,I248,G261,G275,G289,G303,G317)</f>
        <v>37</v>
      </c>
      <c r="H33" s="86">
        <f t="shared" si="56"/>
        <v>30</v>
      </c>
      <c r="I33" s="148">
        <f t="shared" si="57"/>
        <v>26</v>
      </c>
      <c r="J33" s="86">
        <f>SUM(J58,J72,J86,J100,J114,L140,L152,L164,L176,L188,L200,L212,L224,L236,L248,J261,J275,J289,J303,J317)</f>
        <v>11</v>
      </c>
      <c r="K33" s="86">
        <f>SUM(K58,K72,K86,K100,K114,M140,M152,M164,M176,M188,M200,M212,M224,M236,M248,K261,K275,K289,K303,K317)</f>
        <v>4</v>
      </c>
      <c r="L33" s="87">
        <f>SUM(L58,L72,L86,L100,L114,N140,N152,N164,N176,N188,N200,N212,N224,N236,N248,L261,L275,L289,L303,L317)</f>
        <v>4</v>
      </c>
      <c r="M33" s="4">
        <v>7</v>
      </c>
      <c r="N33" s="147">
        <f t="shared" si="58"/>
        <v>7</v>
      </c>
      <c r="P33" s="79"/>
      <c r="Q33" s="15">
        <v>6</v>
      </c>
      <c r="R33" s="8" t="str">
        <f t="shared" si="59"/>
        <v>Artjoms Zaharovs</v>
      </c>
      <c r="S33" s="16">
        <f>AJ28</f>
        <v>3</v>
      </c>
      <c r="T33" s="17" t="s">
        <v>19</v>
      </c>
      <c r="U33" s="18">
        <f>AH28</f>
        <v>4</v>
      </c>
      <c r="V33" s="19">
        <f>AJ29</f>
        <v>3</v>
      </c>
      <c r="W33" s="20" t="s">
        <v>19</v>
      </c>
      <c r="X33" s="18">
        <f>AH29</f>
        <v>2</v>
      </c>
      <c r="Y33" s="19">
        <f>AJ30</f>
        <v>4</v>
      </c>
      <c r="Z33" s="20" t="s">
        <v>19</v>
      </c>
      <c r="AA33" s="18">
        <f>AH30</f>
        <v>1</v>
      </c>
      <c r="AB33" s="19">
        <f>AJ31</f>
        <v>4</v>
      </c>
      <c r="AC33" s="20" t="s">
        <v>19</v>
      </c>
      <c r="AD33" s="18">
        <f>AH31</f>
        <v>2</v>
      </c>
      <c r="AE33" s="19">
        <f>AJ32</f>
        <v>1</v>
      </c>
      <c r="AF33" s="20" t="s">
        <v>19</v>
      </c>
      <c r="AG33" s="18">
        <f>AH32</f>
        <v>0</v>
      </c>
      <c r="AH33" s="10"/>
      <c r="AI33" s="21"/>
      <c r="AJ33" s="10"/>
      <c r="AK33" s="11">
        <f>IF(G248&lt;&gt;"",G248,"")</f>
        <v>10</v>
      </c>
      <c r="AL33" s="12" t="s">
        <v>19</v>
      </c>
      <c r="AM33" s="13">
        <f>IF(I248&lt;&gt;"",I248,"")</f>
        <v>0</v>
      </c>
      <c r="AN33" s="11">
        <f>IF(E114&lt;&gt;"",E114,"")</f>
        <v>1</v>
      </c>
      <c r="AO33" s="12" t="s">
        <v>19</v>
      </c>
      <c r="AP33" s="13">
        <f>IF(G114&lt;&gt;"",G114,"")</f>
        <v>1</v>
      </c>
      <c r="AQ33" s="11">
        <f>IF(G236&lt;&gt;"",G236,"")</f>
        <v>4</v>
      </c>
      <c r="AR33" s="12" t="s">
        <v>19</v>
      </c>
      <c r="AS33" s="13">
        <f>IF(I236&lt;&gt;"",I236,"")</f>
        <v>1</v>
      </c>
      <c r="AT33" s="11">
        <f>IF(E100&lt;&gt;"",E100,"")</f>
        <v>4</v>
      </c>
      <c r="AU33" s="12" t="s">
        <v>19</v>
      </c>
      <c r="AV33" s="13">
        <f>IF(G100&lt;&gt;"",G100,"")</f>
        <v>1</v>
      </c>
      <c r="AW33" s="11">
        <f>IF(G224&lt;&gt;"",G224,"")</f>
        <v>2</v>
      </c>
      <c r="AX33" s="12" t="s">
        <v>19</v>
      </c>
      <c r="AY33" s="13">
        <f>IF(I224&lt;&gt;"",I224,"")</f>
        <v>5</v>
      </c>
      <c r="AZ33" s="11">
        <f>IF(E86&lt;&gt;"",E86,"")</f>
        <v>3</v>
      </c>
      <c r="BA33" s="12" t="s">
        <v>19</v>
      </c>
      <c r="BB33" s="13">
        <f>IF(G86&lt;&gt;"",G86,"")</f>
        <v>4</v>
      </c>
      <c r="BC33" s="11">
        <f>IF(G212&lt;&gt;"",G212,"")</f>
        <v>0</v>
      </c>
      <c r="BD33" s="12" t="s">
        <v>19</v>
      </c>
      <c r="BE33" s="13">
        <f>IF(I212&lt;&gt;"",I212,"")</f>
        <v>3</v>
      </c>
      <c r="BF33" s="11">
        <f>IF(E72&lt;&gt;"",E72,"")</f>
        <v>5</v>
      </c>
      <c r="BG33" s="12" t="s">
        <v>19</v>
      </c>
      <c r="BH33" s="13">
        <f>IF(G72&lt;&gt;"",G72,"")</f>
        <v>0</v>
      </c>
      <c r="BI33" s="11">
        <f>IF(G200&lt;&gt;"",G200,"")</f>
        <v>6</v>
      </c>
      <c r="BJ33" s="12" t="s">
        <v>19</v>
      </c>
      <c r="BK33" s="13">
        <f>IF(I200&lt;&gt;"",I200,"")</f>
        <v>2</v>
      </c>
      <c r="BL33" s="11">
        <f>IF(E58&lt;&gt;"",E58,"")</f>
        <v>4</v>
      </c>
      <c r="BM33" s="12" t="s">
        <v>19</v>
      </c>
      <c r="BN33" s="13">
        <f>IF(G58&lt;&gt;"",G58,"")</f>
        <v>1</v>
      </c>
      <c r="BO33" s="11">
        <f>IF(G188&lt;&gt;"",G188,"")</f>
        <v>2</v>
      </c>
      <c r="BP33" s="12" t="s">
        <v>19</v>
      </c>
      <c r="BQ33" s="13">
        <f>IF(I188&lt;&gt;"",I188,"")</f>
        <v>2</v>
      </c>
      <c r="BR33" s="11">
        <f>IF(E317&lt;&gt;"",E317,"")</f>
        <v>4</v>
      </c>
      <c r="BS33" s="12" t="s">
        <v>19</v>
      </c>
      <c r="BT33" s="13">
        <f>IF(G317&lt;&gt;"",G317,"")</f>
        <v>4</v>
      </c>
      <c r="BU33" s="11">
        <f>IF(G176&lt;&gt;"",G176,"")</f>
        <v>3</v>
      </c>
      <c r="BV33" s="12" t="s">
        <v>19</v>
      </c>
      <c r="BW33" s="13">
        <f>IF(I176&lt;&gt;"",I176,"")</f>
        <v>3</v>
      </c>
      <c r="BX33" s="11">
        <f>IF(E303&lt;&gt;"",E303,"")</f>
        <v>4</v>
      </c>
      <c r="BY33" s="12" t="s">
        <v>19</v>
      </c>
      <c r="BZ33" s="13">
        <f>IF(G303&lt;&gt;"",G303,"")</f>
        <v>1</v>
      </c>
      <c r="CA33" s="12">
        <f>IF(G164&lt;&gt;"",G164,"")</f>
      </c>
      <c r="CB33" s="12" t="s">
        <v>19</v>
      </c>
      <c r="CC33" s="14">
        <f>IF(I164&lt;&gt;"",I164,"")</f>
      </c>
      <c r="CD33" s="77"/>
      <c r="CE33" s="77"/>
      <c r="CF33" s="77"/>
      <c r="CG33" s="77"/>
      <c r="CH33" s="77"/>
      <c r="CI33" s="77"/>
      <c r="CJ33" s="77"/>
      <c r="CK33" s="77"/>
      <c r="CL33" s="77"/>
    </row>
    <row r="34" spans="1:90" s="2" customFormat="1" ht="11.25">
      <c r="A34" s="2">
        <f t="shared" si="55"/>
        <v>20</v>
      </c>
      <c r="B34" s="85">
        <v>7</v>
      </c>
      <c r="C34" s="128" t="s">
        <v>60</v>
      </c>
      <c r="D34" s="119"/>
      <c r="E34" s="122">
        <f>SUM(E59,E73,E87,E101,G127,G139,G151,G163,G175,G187,G199,G211,G223,G235,E248,E262,E276,E290,E304,E318)</f>
        <v>0</v>
      </c>
      <c r="F34" s="49" t="s">
        <v>19</v>
      </c>
      <c r="G34" s="125">
        <f>SUM(G59,G73,G87,G101,I127,I139,I151,I163,I175,I187,I199,I211,I223,I235,G248,G262,G276,G290,G304,G318)</f>
        <v>190</v>
      </c>
      <c r="H34" s="86">
        <f t="shared" si="56"/>
        <v>-190</v>
      </c>
      <c r="I34" s="148">
        <f t="shared" si="57"/>
        <v>0</v>
      </c>
      <c r="J34" s="86">
        <f>SUM(J59,J73,J87,J101,L127,L139,L151,L163,L175,L187,L199,L211,L223,L235,J248,J262,J276,J290,J304,J318)</f>
        <v>0</v>
      </c>
      <c r="K34" s="86">
        <f>SUM(K59,K73,K87,K101,M127,M139,M151,M163,M175,M187,M199,M211,M223,M235,K248,K262,K276,K290,K304,K318)</f>
        <v>0</v>
      </c>
      <c r="L34" s="87">
        <f>SUM(L59,L73,L87,L101,N127,N139,N151,N163,N175,N187,N199,N211,N223,N235,L248,L262,L276,L290,L304,L318)</f>
        <v>19</v>
      </c>
      <c r="M34" s="4">
        <v>20</v>
      </c>
      <c r="N34" s="147">
        <f t="shared" si="58"/>
        <v>20</v>
      </c>
      <c r="P34" s="79"/>
      <c r="Q34" s="15">
        <v>7</v>
      </c>
      <c r="R34" s="8" t="str">
        <f t="shared" si="59"/>
        <v>Edgars Strazds</v>
      </c>
      <c r="S34" s="22">
        <f>AM28</f>
        <v>0</v>
      </c>
      <c r="T34" s="20" t="s">
        <v>19</v>
      </c>
      <c r="U34" s="23">
        <f>AK28</f>
        <v>10</v>
      </c>
      <c r="V34" s="24">
        <f>AM29</f>
        <v>0</v>
      </c>
      <c r="W34" s="20" t="s">
        <v>19</v>
      </c>
      <c r="X34" s="23">
        <f>AK29</f>
        <v>10</v>
      </c>
      <c r="Y34" s="24">
        <f>AM30</f>
        <v>0</v>
      </c>
      <c r="Z34" s="20" t="s">
        <v>19</v>
      </c>
      <c r="AA34" s="23">
        <f>AK30</f>
        <v>10</v>
      </c>
      <c r="AB34" s="24">
        <f>AM31</f>
        <v>0</v>
      </c>
      <c r="AC34" s="20" t="s">
        <v>19</v>
      </c>
      <c r="AD34" s="23">
        <f>AK31</f>
        <v>10</v>
      </c>
      <c r="AE34" s="24">
        <f>AM32</f>
        <v>0</v>
      </c>
      <c r="AF34" s="20" t="s">
        <v>19</v>
      </c>
      <c r="AG34" s="23">
        <f>AK32</f>
        <v>10</v>
      </c>
      <c r="AH34" s="24">
        <f>AM33</f>
        <v>0</v>
      </c>
      <c r="AI34" s="20" t="s">
        <v>19</v>
      </c>
      <c r="AJ34" s="23">
        <f>AK33</f>
        <v>10</v>
      </c>
      <c r="AK34" s="10"/>
      <c r="AL34" s="21"/>
      <c r="AM34" s="10"/>
      <c r="AN34" s="11">
        <f>IF(G235&lt;&gt;"",G235,"")</f>
        <v>0</v>
      </c>
      <c r="AO34" s="12" t="s">
        <v>19</v>
      </c>
      <c r="AP34" s="13">
        <f>IF(I235&lt;&gt;"",I235,"")</f>
        <v>10</v>
      </c>
      <c r="AQ34" s="11">
        <f>IF(E101&lt;&gt;"",E101,"")</f>
        <v>0</v>
      </c>
      <c r="AR34" s="12" t="s">
        <v>19</v>
      </c>
      <c r="AS34" s="13">
        <f>IF(G101&lt;&gt;"",G101,"")</f>
        <v>10</v>
      </c>
      <c r="AT34" s="11">
        <f>IF(G223&lt;&gt;"",G223,"")</f>
        <v>0</v>
      </c>
      <c r="AU34" s="12" t="s">
        <v>19</v>
      </c>
      <c r="AV34" s="13">
        <f>IF(I223&lt;&gt;"",I223,"")</f>
        <v>10</v>
      </c>
      <c r="AW34" s="11">
        <f>IF(E87&lt;&gt;"",E87,"")</f>
        <v>0</v>
      </c>
      <c r="AX34" s="12" t="s">
        <v>19</v>
      </c>
      <c r="AY34" s="13">
        <f>IF(G87&lt;&gt;"",G87,"")</f>
        <v>10</v>
      </c>
      <c r="AZ34" s="11">
        <f>IF(G211&lt;&gt;"",G211,"")</f>
        <v>0</v>
      </c>
      <c r="BA34" s="12" t="s">
        <v>19</v>
      </c>
      <c r="BB34" s="13">
        <f>IF(I211&lt;&gt;"",I211,"")</f>
        <v>10</v>
      </c>
      <c r="BC34" s="11">
        <f>IF(E73&lt;&gt;"",E73,"")</f>
        <v>0</v>
      </c>
      <c r="BD34" s="12" t="s">
        <v>19</v>
      </c>
      <c r="BE34" s="13">
        <f>IF(G73&lt;&gt;"",G73,"")</f>
        <v>10</v>
      </c>
      <c r="BF34" s="11">
        <f>IF(G199&lt;&gt;"",G199,"")</f>
        <v>0</v>
      </c>
      <c r="BG34" s="12" t="s">
        <v>19</v>
      </c>
      <c r="BH34" s="13">
        <f>IF(I199&lt;&gt;"",I199,"")</f>
        <v>10</v>
      </c>
      <c r="BI34" s="11">
        <f>IF(E59&lt;&gt;"",E59,"")</f>
        <v>0</v>
      </c>
      <c r="BJ34" s="12" t="s">
        <v>19</v>
      </c>
      <c r="BK34" s="13">
        <f>IF(G59&lt;&gt;"",G59,"")</f>
        <v>10</v>
      </c>
      <c r="BL34" s="11">
        <f>IF(G187&lt;&gt;"",G187,"")</f>
        <v>0</v>
      </c>
      <c r="BM34" s="12" t="s">
        <v>19</v>
      </c>
      <c r="BN34" s="13">
        <f>IF(I187&lt;&gt;"",I187,"")</f>
        <v>10</v>
      </c>
      <c r="BO34" s="11">
        <f>IF(E318&lt;&gt;"",E318,"")</f>
        <v>0</v>
      </c>
      <c r="BP34" s="12" t="s">
        <v>19</v>
      </c>
      <c r="BQ34" s="13">
        <f>IF(G318&lt;&gt;"",G318,"")</f>
        <v>10</v>
      </c>
      <c r="BR34" s="11">
        <f>IF(G175&lt;&gt;"",G175,"")</f>
        <v>0</v>
      </c>
      <c r="BS34" s="12" t="s">
        <v>19</v>
      </c>
      <c r="BT34" s="13">
        <f>IF(I175&lt;&gt;"",I175,"")</f>
        <v>10</v>
      </c>
      <c r="BU34" s="11">
        <f>IF(E304&lt;&gt;"",E304,"")</f>
        <v>0</v>
      </c>
      <c r="BV34" s="12" t="s">
        <v>19</v>
      </c>
      <c r="BW34" s="13">
        <f>IF(G304&lt;&gt;"",G304,"")</f>
        <v>10</v>
      </c>
      <c r="BX34" s="11">
        <f>IF(G163&lt;&gt;"",G163,"")</f>
        <v>0</v>
      </c>
      <c r="BY34" s="12" t="s">
        <v>19</v>
      </c>
      <c r="BZ34" s="13">
        <f>IF(I163&lt;&gt;"",I163,"")</f>
        <v>10</v>
      </c>
      <c r="CA34" s="12">
        <f>IF(E290&lt;&gt;"",E290,"")</f>
      </c>
      <c r="CB34" s="12" t="s">
        <v>19</v>
      </c>
      <c r="CC34" s="14">
        <f>IF(G290&lt;&gt;"",G290,"")</f>
      </c>
      <c r="CD34" s="77"/>
      <c r="CE34" s="77"/>
      <c r="CF34" s="77"/>
      <c r="CG34" s="77"/>
      <c r="CH34" s="77"/>
      <c r="CI34" s="77"/>
      <c r="CJ34" s="77"/>
      <c r="CK34" s="77"/>
      <c r="CL34" s="77"/>
    </row>
    <row r="35" spans="1:90" s="2" customFormat="1" ht="11.25">
      <c r="A35" s="2">
        <f t="shared" si="55"/>
        <v>14</v>
      </c>
      <c r="B35" s="85">
        <v>8</v>
      </c>
      <c r="C35" s="128" t="s">
        <v>61</v>
      </c>
      <c r="D35" s="119"/>
      <c r="E35" s="122">
        <f>SUM(E60,E74,E88,G114,G126,G138,G150,G162,G174,G186,G198,G210,G222,E235,E249,E263,E277,E291,E305,E319)</f>
        <v>48</v>
      </c>
      <c r="F35" s="49" t="s">
        <v>19</v>
      </c>
      <c r="G35" s="125">
        <f>SUM(G60,G74,G88,I114,I126,I138,I150,I162,I174,I186,I198,I210,I222,G235,G249,G263,G277,G291,G305,G319)</f>
        <v>44</v>
      </c>
      <c r="H35" s="86">
        <f t="shared" si="56"/>
        <v>4</v>
      </c>
      <c r="I35" s="148">
        <f t="shared" si="57"/>
        <v>16</v>
      </c>
      <c r="J35" s="86">
        <f>SUM(J60,J74,J88,L114,L126,L138,L150,L162,L174,L186,L198,L210,L222,J235,J249,J263,J277,J291,J305,J319)</f>
        <v>7</v>
      </c>
      <c r="K35" s="86">
        <f>SUM(K60,K74,K88,M114,M126,M138,M150,M162,M174,M186,M198,M210,M222,K235,K249,K263,K277,K291,K305,K319)</f>
        <v>2</v>
      </c>
      <c r="L35" s="87">
        <f>SUM(L60,L74,L88,N114,N126,N138,N150,N162,N174,N186,N198,N210,N222,L235,L249,L263,L277,L291,L305,L319)</f>
        <v>10</v>
      </c>
      <c r="M35" s="4">
        <v>14</v>
      </c>
      <c r="N35" s="147">
        <f t="shared" si="58"/>
        <v>13</v>
      </c>
      <c r="P35" s="79"/>
      <c r="Q35" s="25">
        <v>8</v>
      </c>
      <c r="R35" s="8" t="str">
        <f t="shared" si="59"/>
        <v>Haralds Gals</v>
      </c>
      <c r="S35" s="26">
        <f>AP28</f>
        <v>0</v>
      </c>
      <c r="T35" s="20" t="s">
        <v>19</v>
      </c>
      <c r="U35" s="27">
        <f>AN28</f>
        <v>2</v>
      </c>
      <c r="V35" s="28">
        <f>AP29</f>
        <v>3</v>
      </c>
      <c r="W35" s="20" t="s">
        <v>19</v>
      </c>
      <c r="X35" s="27">
        <f>AN29</f>
        <v>6</v>
      </c>
      <c r="Y35" s="28">
        <f>AP30</f>
        <v>2</v>
      </c>
      <c r="Z35" s="20" t="s">
        <v>19</v>
      </c>
      <c r="AA35" s="27">
        <f>AN30</f>
        <v>6</v>
      </c>
      <c r="AB35" s="28">
        <f>AP31</f>
        <v>0</v>
      </c>
      <c r="AC35" s="20" t="s">
        <v>19</v>
      </c>
      <c r="AD35" s="27">
        <f>AN31</f>
        <v>0</v>
      </c>
      <c r="AE35" s="28">
        <f>AP32</f>
        <v>2</v>
      </c>
      <c r="AF35" s="20" t="s">
        <v>19</v>
      </c>
      <c r="AG35" s="27">
        <f>AN32</f>
        <v>1</v>
      </c>
      <c r="AH35" s="29">
        <f>AP33</f>
        <v>1</v>
      </c>
      <c r="AI35" s="20" t="s">
        <v>19</v>
      </c>
      <c r="AJ35" s="27">
        <f>AN33</f>
        <v>1</v>
      </c>
      <c r="AK35" s="28">
        <f>AP34</f>
        <v>10</v>
      </c>
      <c r="AL35" s="20" t="s">
        <v>19</v>
      </c>
      <c r="AM35" s="27">
        <f>AN34</f>
        <v>0</v>
      </c>
      <c r="AN35" s="10"/>
      <c r="AO35" s="10"/>
      <c r="AP35" s="10"/>
      <c r="AQ35" s="11">
        <f>IF(G222&lt;&gt;"",G222,"")</f>
        <v>4</v>
      </c>
      <c r="AR35" s="12" t="s">
        <v>19</v>
      </c>
      <c r="AS35" s="13">
        <f>IF(I222&lt;&gt;"",I222,"")</f>
        <v>1</v>
      </c>
      <c r="AT35" s="11">
        <f>IF(E88&lt;&gt;"",E88,"")</f>
        <v>9</v>
      </c>
      <c r="AU35" s="12" t="s">
        <v>19</v>
      </c>
      <c r="AV35" s="13">
        <f>IF(G88&lt;&gt;"",G88,"")</f>
        <v>1</v>
      </c>
      <c r="AW35" s="11">
        <f>IF(G210&lt;&gt;"",G210,"")</f>
        <v>1</v>
      </c>
      <c r="AX35" s="12" t="s">
        <v>19</v>
      </c>
      <c r="AY35" s="13">
        <f>IF(I210&lt;&gt;"",I210,"")</f>
        <v>2</v>
      </c>
      <c r="AZ35" s="11">
        <f>IF(E74&lt;&gt;"",E74,"")</f>
        <v>3</v>
      </c>
      <c r="BA35" s="12" t="s">
        <v>19</v>
      </c>
      <c r="BB35" s="13">
        <f>IF(G74&lt;&gt;"",G74,"")</f>
        <v>5</v>
      </c>
      <c r="BC35" s="11">
        <f>IF(G198&lt;&gt;"",G198,"")</f>
        <v>1</v>
      </c>
      <c r="BD35" s="12" t="s">
        <v>19</v>
      </c>
      <c r="BE35" s="13">
        <f>IF(I198&lt;&gt;"",I198,"")</f>
        <v>6</v>
      </c>
      <c r="BF35" s="11">
        <f>IF(E60&lt;&gt;"",E60,"")</f>
        <v>4</v>
      </c>
      <c r="BG35" s="12" t="s">
        <v>19</v>
      </c>
      <c r="BH35" s="13">
        <f>IF(G60&lt;&gt;"",G60,"")</f>
        <v>2</v>
      </c>
      <c r="BI35" s="11">
        <f>IF(G186&lt;&gt;"",G186,"")</f>
        <v>1</v>
      </c>
      <c r="BJ35" s="12" t="s">
        <v>19</v>
      </c>
      <c r="BK35" s="13">
        <f>IF(I186&lt;&gt;"",I186,"")</f>
        <v>0</v>
      </c>
      <c r="BL35" s="11">
        <f>IF(E319&lt;&gt;"",E319,"")</f>
        <v>2</v>
      </c>
      <c r="BM35" s="12" t="s">
        <v>19</v>
      </c>
      <c r="BN35" s="13">
        <f>IF(G319&lt;&gt;"",G319,"")</f>
        <v>3</v>
      </c>
      <c r="BO35" s="11">
        <f>IF(G174&lt;&gt;"",G174,"")</f>
        <v>0</v>
      </c>
      <c r="BP35" s="12" t="s">
        <v>19</v>
      </c>
      <c r="BQ35" s="13">
        <f>IF(I174&lt;&gt;"",I174,"")</f>
        <v>1</v>
      </c>
      <c r="BR35" s="11">
        <f>IF(E305&lt;&gt;"",E305,"")</f>
        <v>1</v>
      </c>
      <c r="BS35" s="12" t="s">
        <v>19</v>
      </c>
      <c r="BT35" s="13">
        <f>IF(G305&lt;&gt;"",G305,"")</f>
        <v>2</v>
      </c>
      <c r="BU35" s="11">
        <f>IF(G162&lt;&gt;"",G162,"")</f>
        <v>2</v>
      </c>
      <c r="BV35" s="12" t="s">
        <v>19</v>
      </c>
      <c r="BW35" s="13">
        <f>IF(I162&lt;&gt;"",I162,"")</f>
        <v>1</v>
      </c>
      <c r="BX35" s="11">
        <f>IF(E291&lt;&gt;"",E291,"")</f>
        <v>2</v>
      </c>
      <c r="BY35" s="12" t="s">
        <v>19</v>
      </c>
      <c r="BZ35" s="13">
        <f>IF(G291&lt;&gt;"",G291,"")</f>
        <v>4</v>
      </c>
      <c r="CA35" s="12">
        <f>IF(G150&lt;&gt;"",G150,"")</f>
      </c>
      <c r="CB35" s="12" t="s">
        <v>19</v>
      </c>
      <c r="CC35" s="14">
        <f>IF(I150&lt;&gt;"",I150,"")</f>
      </c>
      <c r="CD35" s="77"/>
      <c r="CE35" s="77"/>
      <c r="CF35" s="77"/>
      <c r="CG35" s="77"/>
      <c r="CH35" s="77"/>
      <c r="CI35" s="77"/>
      <c r="CJ35" s="77"/>
      <c r="CK35" s="77"/>
      <c r="CL35" s="77"/>
    </row>
    <row r="36" spans="1:90" s="2" customFormat="1" ht="11.25">
      <c r="A36" s="2">
        <f t="shared" si="55"/>
        <v>16</v>
      </c>
      <c r="B36" s="85">
        <v>9</v>
      </c>
      <c r="C36" s="128" t="s">
        <v>62</v>
      </c>
      <c r="D36" s="119"/>
      <c r="E36" s="122">
        <f>SUM(E61,E75,G101,G113,G125,G137,G149,G161,G173,G185,G197,G209,E222,E236,E250,E264,E278,E292,E306,E320)</f>
        <v>56</v>
      </c>
      <c r="F36" s="49" t="s">
        <v>19</v>
      </c>
      <c r="G36" s="125">
        <f>SUM(G61,G75,I101,I113,I125,I137,I149,I161,I173,I185,I197,I209,G222,G236,G250,G264,G278,G292,G306,G320)</f>
        <v>80</v>
      </c>
      <c r="H36" s="86">
        <f t="shared" si="56"/>
        <v>-24</v>
      </c>
      <c r="I36" s="148">
        <f t="shared" si="57"/>
        <v>12</v>
      </c>
      <c r="J36" s="86">
        <f>SUM(J61,J75,L101,L113,L125,L137,L149,L161,L173,L185,L197,L209,J222,J236,J250,J264,J278,J292,J306,J320)</f>
        <v>6</v>
      </c>
      <c r="K36" s="86">
        <f>SUM(K61,K75,M101,M113,M125,M137,M149,M161,M173,M185,M197,M209,K222,K236,K250,K264,K278,K292,K306,K320)</f>
        <v>0</v>
      </c>
      <c r="L36" s="87">
        <f>SUM(L61,L75,N101,N113,N125,N137,N149,N161,N173,N185,N197,N209,L222,L236,L250,L264,L278,L292,L306,L320)</f>
        <v>13</v>
      </c>
      <c r="M36" s="4">
        <v>16</v>
      </c>
      <c r="N36" s="147">
        <f t="shared" si="58"/>
        <v>16</v>
      </c>
      <c r="P36" s="79"/>
      <c r="Q36" s="25">
        <v>9</v>
      </c>
      <c r="R36" s="8" t="str">
        <f t="shared" si="59"/>
        <v>Kaspars Dubavs</v>
      </c>
      <c r="S36" s="30">
        <f>AS28</f>
        <v>0</v>
      </c>
      <c r="T36" s="20" t="s">
        <v>19</v>
      </c>
      <c r="U36" s="31">
        <f>AQ28</f>
        <v>5</v>
      </c>
      <c r="V36" s="32">
        <f>AS29</f>
        <v>4</v>
      </c>
      <c r="W36" s="20" t="s">
        <v>19</v>
      </c>
      <c r="X36" s="31">
        <f>AQ29</f>
        <v>5</v>
      </c>
      <c r="Y36" s="32">
        <f>AS30</f>
        <v>2</v>
      </c>
      <c r="Z36" s="20" t="s">
        <v>19</v>
      </c>
      <c r="AA36" s="31">
        <f>AQ30</f>
        <v>5</v>
      </c>
      <c r="AB36" s="32">
        <f>AS31</f>
        <v>1</v>
      </c>
      <c r="AC36" s="20" t="s">
        <v>19</v>
      </c>
      <c r="AD36" s="31">
        <f>AQ31</f>
        <v>5</v>
      </c>
      <c r="AE36" s="32">
        <f>AS32</f>
        <v>4</v>
      </c>
      <c r="AF36" s="20" t="s">
        <v>19</v>
      </c>
      <c r="AG36" s="31">
        <f>AQ32</f>
        <v>3</v>
      </c>
      <c r="AH36" s="33">
        <f>AS33</f>
        <v>1</v>
      </c>
      <c r="AI36" s="20" t="s">
        <v>19</v>
      </c>
      <c r="AJ36" s="31">
        <f>AQ33</f>
        <v>4</v>
      </c>
      <c r="AK36" s="32">
        <f>AS34</f>
        <v>10</v>
      </c>
      <c r="AL36" s="20" t="s">
        <v>19</v>
      </c>
      <c r="AM36" s="31">
        <f>AQ34</f>
        <v>0</v>
      </c>
      <c r="AN36" s="32">
        <f>AS35</f>
        <v>1</v>
      </c>
      <c r="AO36" s="20" t="s">
        <v>19</v>
      </c>
      <c r="AP36" s="31">
        <f>AQ35</f>
        <v>4</v>
      </c>
      <c r="AQ36" s="10"/>
      <c r="AR36" s="10"/>
      <c r="AS36" s="10"/>
      <c r="AT36" s="11">
        <f>IF(G209&lt;&gt;"",G209,"")</f>
        <v>4</v>
      </c>
      <c r="AU36" s="12" t="s">
        <v>19</v>
      </c>
      <c r="AV36" s="13">
        <f>IF(I209&lt;&gt;"",I209,"")</f>
        <v>2</v>
      </c>
      <c r="AW36" s="11">
        <f>IF(E75&lt;&gt;"",E75,"")</f>
        <v>5</v>
      </c>
      <c r="AX36" s="12" t="s">
        <v>19</v>
      </c>
      <c r="AY36" s="13">
        <f>IF(G75&lt;&gt;"",G75,"")</f>
        <v>7</v>
      </c>
      <c r="AZ36" s="11">
        <f>IF(G197&lt;&gt;"",G197,"")</f>
        <v>4</v>
      </c>
      <c r="BA36" s="12" t="s">
        <v>19</v>
      </c>
      <c r="BB36" s="13">
        <f>IF(I197&lt;&gt;"",I197,"")</f>
        <v>9</v>
      </c>
      <c r="BC36" s="11">
        <f>IF(E61&lt;&gt;"",E61,"")</f>
        <v>0</v>
      </c>
      <c r="BD36" s="12" t="s">
        <v>19</v>
      </c>
      <c r="BE36" s="13">
        <f>IF(G61&lt;&gt;"",G61,"")</f>
        <v>4</v>
      </c>
      <c r="BF36" s="11">
        <f>IF(G185&lt;&gt;"",G185,"")</f>
        <v>3</v>
      </c>
      <c r="BG36" s="12" t="s">
        <v>19</v>
      </c>
      <c r="BH36" s="13">
        <f>IF(I185&lt;&gt;"",I185,"")</f>
        <v>6</v>
      </c>
      <c r="BI36" s="11">
        <f>IF(E320&lt;&gt;"",E320,"")</f>
        <v>2</v>
      </c>
      <c r="BJ36" s="12" t="s">
        <v>19</v>
      </c>
      <c r="BK36" s="13">
        <f>IF(G320&lt;&gt;"",G320,"")</f>
        <v>7</v>
      </c>
      <c r="BL36" s="11">
        <f>IF(G173&lt;&gt;"",G173,"")</f>
        <v>0</v>
      </c>
      <c r="BM36" s="12" t="s">
        <v>19</v>
      </c>
      <c r="BN36" s="13">
        <f>IF(I173&lt;&gt;"",I173,"")</f>
        <v>6</v>
      </c>
      <c r="BO36" s="11">
        <f>IF(E306&lt;&gt;"",E306,"")</f>
        <v>5</v>
      </c>
      <c r="BP36" s="12" t="s">
        <v>19</v>
      </c>
      <c r="BQ36" s="13">
        <f>IF(G306&lt;&gt;"",G306,"")</f>
        <v>1</v>
      </c>
      <c r="BR36" s="11">
        <f>IF(G161&lt;&gt;"",G161,"")</f>
        <v>2</v>
      </c>
      <c r="BS36" s="12" t="s">
        <v>19</v>
      </c>
      <c r="BT36" s="13">
        <f>IF(I161&lt;&gt;"",I161,"")</f>
        <v>6</v>
      </c>
      <c r="BU36" s="11">
        <f>IF(E292&lt;&gt;"",E292,"")</f>
        <v>2</v>
      </c>
      <c r="BV36" s="12" t="s">
        <v>19</v>
      </c>
      <c r="BW36" s="13">
        <f>IF(G292&lt;&gt;"",G292,"")</f>
        <v>0</v>
      </c>
      <c r="BX36" s="11">
        <f>IF(G149&lt;&gt;"",G149,"")</f>
        <v>6</v>
      </c>
      <c r="BY36" s="12" t="s">
        <v>19</v>
      </c>
      <c r="BZ36" s="13">
        <f>IF(I149&lt;&gt;"",I149,"")</f>
        <v>1</v>
      </c>
      <c r="CA36" s="12">
        <f>IF(E278&lt;&gt;"",E278,"")</f>
      </c>
      <c r="CB36" s="12" t="s">
        <v>19</v>
      </c>
      <c r="CC36" s="14">
        <f>IF(G278&lt;&gt;"",G278,"")</f>
      </c>
      <c r="CD36" s="77"/>
      <c r="CE36" s="77"/>
      <c r="CF36" s="77"/>
      <c r="CG36" s="77"/>
      <c r="CH36" s="77"/>
      <c r="CI36" s="77"/>
      <c r="CJ36" s="77"/>
      <c r="CK36" s="77"/>
      <c r="CL36" s="77"/>
    </row>
    <row r="37" spans="1:90" s="2" customFormat="1" ht="11.25">
      <c r="A37" s="2">
        <f t="shared" si="55"/>
        <v>18</v>
      </c>
      <c r="B37" s="85">
        <v>10</v>
      </c>
      <c r="C37" s="128" t="s">
        <v>63</v>
      </c>
      <c r="D37" s="119"/>
      <c r="E37" s="122">
        <f>SUM(E62,G88,G100,G112,G124,G136,G148,G160,G172,G184,G196,E209,E223,E237,E251,E265,E279,E293,E307,E321)</f>
        <v>33</v>
      </c>
      <c r="F37" s="49" t="s">
        <v>19</v>
      </c>
      <c r="G37" s="125">
        <f>SUM(G62,I88,I100,I112,I124,I136,I148,I160,I172,I184,I196,G209,G223,G237,G251,G265,G279,G293,G307,G321)</f>
        <v>84</v>
      </c>
      <c r="H37" s="86">
        <f aca="true" t="shared" si="60" ref="H37:H42">E37-G37</f>
        <v>-51</v>
      </c>
      <c r="I37" s="148">
        <f aca="true" t="shared" si="61" ref="I37:I42">J37*2+K37*1</f>
        <v>6</v>
      </c>
      <c r="J37" s="86">
        <f>SUM(J62,L88,L100,L112,L124,L136,L148,L160,L172,L184,L196,J209,J223,J237,J251,J265,J279,J293,J307,J321)</f>
        <v>2</v>
      </c>
      <c r="K37" s="86">
        <f>SUM(K62,M88,M100,M112,M124,M136,M148,M160,M172,M184,M196,K209,K223,K237,K251,K265,K279,K293,K307,K321)</f>
        <v>2</v>
      </c>
      <c r="L37" s="87">
        <f>SUM(L62,N88,N100,N112,N124,N136,N148,N160,N172,N184,N196,L209,L223,L237,L251,L265,L279,L293,L307,L321)</f>
        <v>15</v>
      </c>
      <c r="M37" s="4">
        <v>18</v>
      </c>
      <c r="N37" s="147">
        <f t="shared" si="58"/>
        <v>18</v>
      </c>
      <c r="P37" s="79"/>
      <c r="Q37" s="25">
        <v>10</v>
      </c>
      <c r="R37" s="8" t="str">
        <f t="shared" si="59"/>
        <v>Kaspars Gūtmanis</v>
      </c>
      <c r="S37" s="26">
        <f>AV28</f>
        <v>2</v>
      </c>
      <c r="T37" s="29" t="s">
        <v>19</v>
      </c>
      <c r="U37" s="27">
        <f>AT28</f>
        <v>7</v>
      </c>
      <c r="V37" s="28">
        <f>AV29</f>
        <v>4</v>
      </c>
      <c r="W37" s="29" t="s">
        <v>19</v>
      </c>
      <c r="X37" s="27">
        <f>AT29</f>
        <v>8</v>
      </c>
      <c r="Y37" s="28">
        <f>AV30</f>
        <v>1</v>
      </c>
      <c r="Z37" s="29" t="s">
        <v>19</v>
      </c>
      <c r="AA37" s="27">
        <f>AT30</f>
        <v>10</v>
      </c>
      <c r="AB37" s="28">
        <f>AV31</f>
        <v>1</v>
      </c>
      <c r="AC37" s="29" t="s">
        <v>19</v>
      </c>
      <c r="AD37" s="27">
        <f>AT31</f>
        <v>3</v>
      </c>
      <c r="AE37" s="28">
        <f>AV32</f>
        <v>2</v>
      </c>
      <c r="AF37" s="29" t="s">
        <v>19</v>
      </c>
      <c r="AG37" s="31">
        <f>AT32</f>
        <v>1</v>
      </c>
      <c r="AH37" s="28">
        <f>AV33</f>
        <v>1</v>
      </c>
      <c r="AI37" s="29" t="s">
        <v>19</v>
      </c>
      <c r="AJ37" s="27">
        <f>AT33</f>
        <v>4</v>
      </c>
      <c r="AK37" s="28">
        <f>AV34</f>
        <v>10</v>
      </c>
      <c r="AL37" s="29" t="s">
        <v>19</v>
      </c>
      <c r="AM37" s="27">
        <f>AT34</f>
        <v>0</v>
      </c>
      <c r="AN37" s="28">
        <f>AV35</f>
        <v>1</v>
      </c>
      <c r="AO37" s="29" t="s">
        <v>19</v>
      </c>
      <c r="AP37" s="27">
        <f>AT35</f>
        <v>9</v>
      </c>
      <c r="AQ37" s="28">
        <f>AV36</f>
        <v>2</v>
      </c>
      <c r="AR37" s="29" t="s">
        <v>19</v>
      </c>
      <c r="AS37" s="27">
        <f>AT36</f>
        <v>4</v>
      </c>
      <c r="AT37" s="34"/>
      <c r="AU37" s="34"/>
      <c r="AV37" s="35"/>
      <c r="AW37" s="11">
        <f>IF(G196&lt;&gt;"",G196,"")</f>
        <v>1</v>
      </c>
      <c r="AX37" s="12" t="s">
        <v>19</v>
      </c>
      <c r="AY37" s="13">
        <f>IF(I196&lt;&gt;"",I196,"")</f>
        <v>4</v>
      </c>
      <c r="AZ37" s="11">
        <f>IF(E62&lt;&gt;"",E62,"")</f>
        <v>0</v>
      </c>
      <c r="BA37" s="12" t="s">
        <v>19</v>
      </c>
      <c r="BB37" s="13">
        <f>IF(G62&lt;&gt;"",G62,"")</f>
        <v>3</v>
      </c>
      <c r="BC37" s="11">
        <f>IF(G184&lt;&gt;"",G184,"")</f>
        <v>1</v>
      </c>
      <c r="BD37" s="12" t="s">
        <v>19</v>
      </c>
      <c r="BE37" s="13">
        <f>IF(I184&lt;&gt;"",I184,"")</f>
        <v>4</v>
      </c>
      <c r="BF37" s="11">
        <f>IF(E321&lt;&gt;"",E321,"")</f>
        <v>0</v>
      </c>
      <c r="BG37" s="12" t="s">
        <v>19</v>
      </c>
      <c r="BH37" s="13">
        <f>IF(G321&lt;&gt;"",G321,"")</f>
        <v>5</v>
      </c>
      <c r="BI37" s="11">
        <f>IF(G172&lt;&gt;"",G172,"")</f>
        <v>1</v>
      </c>
      <c r="BJ37" s="12" t="s">
        <v>19</v>
      </c>
      <c r="BK37" s="13">
        <f>IF(I172&lt;&gt;"",I172,"")</f>
        <v>5</v>
      </c>
      <c r="BL37" s="11">
        <f>IF(E307&lt;&gt;"",E307,"")</f>
        <v>1</v>
      </c>
      <c r="BM37" s="12" t="s">
        <v>19</v>
      </c>
      <c r="BN37" s="13">
        <f>IF(G307&lt;&gt;"",G307,"")</f>
        <v>4</v>
      </c>
      <c r="BO37" s="11">
        <f>IF(G160&lt;&gt;"",G160,"")</f>
        <v>2</v>
      </c>
      <c r="BP37" s="12" t="s">
        <v>19</v>
      </c>
      <c r="BQ37" s="13">
        <f>IF(I160&lt;&gt;"",I160,"")</f>
        <v>5</v>
      </c>
      <c r="BR37" s="11">
        <f>IF(E293&lt;&gt;"",E293,"")</f>
        <v>0</v>
      </c>
      <c r="BS37" s="12" t="s">
        <v>19</v>
      </c>
      <c r="BT37" s="13">
        <f>IF(G293&lt;&gt;"",G293,"")</f>
        <v>5</v>
      </c>
      <c r="BU37" s="11">
        <f>IF(G148&lt;&gt;"",G148,"")</f>
        <v>2</v>
      </c>
      <c r="BV37" s="12" t="s">
        <v>19</v>
      </c>
      <c r="BW37" s="13">
        <f>IF(I148&lt;&gt;"",I148,"")</f>
        <v>2</v>
      </c>
      <c r="BX37" s="11">
        <f>IF(E279&lt;&gt;"",E279,"")</f>
        <v>1</v>
      </c>
      <c r="BY37" s="12" t="s">
        <v>19</v>
      </c>
      <c r="BZ37" s="13">
        <f>IF(G279&lt;&gt;"",G279,"")</f>
        <v>1</v>
      </c>
      <c r="CA37" s="12">
        <f>IF(G136&lt;&gt;"",G136,"")</f>
      </c>
      <c r="CB37" s="12" t="s">
        <v>19</v>
      </c>
      <c r="CC37" s="14">
        <f>IF(I136&lt;&gt;"",I136,"")</f>
      </c>
      <c r="CD37" s="77"/>
      <c r="CE37" s="77"/>
      <c r="CF37" s="77"/>
      <c r="CG37" s="77"/>
      <c r="CH37" s="77"/>
      <c r="CI37" s="77"/>
      <c r="CJ37" s="77"/>
      <c r="CK37" s="77"/>
      <c r="CL37" s="77"/>
    </row>
    <row r="38" spans="1:90" s="2" customFormat="1" ht="11.25">
      <c r="A38" s="2">
        <f t="shared" si="55"/>
        <v>1</v>
      </c>
      <c r="B38" s="85">
        <v>11</v>
      </c>
      <c r="C38" s="128" t="s">
        <v>64</v>
      </c>
      <c r="D38" s="119"/>
      <c r="E38" s="122">
        <f>SUM(G75,G87,G99,G111,G123,G135,G147,G159,G171,G183,E196,E210,E224,E238,E252,E266,E280,E294,E308,E322)</f>
        <v>83</v>
      </c>
      <c r="F38" s="49" t="s">
        <v>19</v>
      </c>
      <c r="G38" s="125">
        <f>SUM(I75,I87,I99,I111,I123,I135,I147,I159,I171,I183,G196,G210,G224,G238,G252,G266,G280,G294,G308,G322)</f>
        <v>43</v>
      </c>
      <c r="H38" s="86">
        <f t="shared" si="60"/>
        <v>40</v>
      </c>
      <c r="I38" s="148">
        <f t="shared" si="61"/>
        <v>31</v>
      </c>
      <c r="J38" s="86">
        <f>SUM(L75,L87,L99,L111,L123,L135,L147,L159,L171,L183,J196,J210,J224,J238,J252,J266,J280,J294,J308,J322)</f>
        <v>15</v>
      </c>
      <c r="K38" s="86">
        <f>SUM(M75,M87,M99,M111,M123,M135,M147,M159,M171,M183,K196,K210,K224,K238,K252,K266,K280,K294,K308,K322)</f>
        <v>1</v>
      </c>
      <c r="L38" s="87">
        <f>SUM(N75,N87,N99,N111,N123,N135,N147,N159,N171,N183,L196,L210,L224,L238,L252,L266,L280,L294,L308,L322)</f>
        <v>3</v>
      </c>
      <c r="M38" s="4">
        <v>1</v>
      </c>
      <c r="N38" s="147">
        <f t="shared" si="58"/>
        <v>1</v>
      </c>
      <c r="P38" s="79"/>
      <c r="Q38" s="25">
        <v>11</v>
      </c>
      <c r="R38" s="8" t="str">
        <f t="shared" si="59"/>
        <v>Matīss Saulītis</v>
      </c>
      <c r="S38" s="30">
        <f>AY28</f>
        <v>6</v>
      </c>
      <c r="T38" s="33" t="s">
        <v>19</v>
      </c>
      <c r="U38" s="31">
        <f>AW28</f>
        <v>6</v>
      </c>
      <c r="V38" s="32">
        <f>AY29</f>
        <v>8</v>
      </c>
      <c r="W38" s="33" t="s">
        <v>19</v>
      </c>
      <c r="X38" s="31">
        <f>AW29</f>
        <v>3</v>
      </c>
      <c r="Y38" s="32">
        <f>AY30</f>
        <v>0</v>
      </c>
      <c r="Z38" s="33" t="s">
        <v>19</v>
      </c>
      <c r="AA38" s="31">
        <f>AW30</f>
        <v>1</v>
      </c>
      <c r="AB38" s="32">
        <f>AY31</f>
        <v>1</v>
      </c>
      <c r="AC38" s="33" t="s">
        <v>19</v>
      </c>
      <c r="AD38" s="31">
        <f>AW31</f>
        <v>2</v>
      </c>
      <c r="AE38" s="32">
        <f>AY32</f>
        <v>5</v>
      </c>
      <c r="AF38" s="33" t="s">
        <v>19</v>
      </c>
      <c r="AG38" s="31">
        <f>AW32</f>
        <v>2</v>
      </c>
      <c r="AH38" s="32">
        <f>AY33</f>
        <v>5</v>
      </c>
      <c r="AI38" s="33" t="s">
        <v>19</v>
      </c>
      <c r="AJ38" s="31">
        <f>AW33</f>
        <v>2</v>
      </c>
      <c r="AK38" s="32">
        <f>AY34</f>
        <v>10</v>
      </c>
      <c r="AL38" s="33" t="s">
        <v>19</v>
      </c>
      <c r="AM38" s="31">
        <f>AW34</f>
        <v>0</v>
      </c>
      <c r="AN38" s="32">
        <f>AY35</f>
        <v>2</v>
      </c>
      <c r="AO38" s="33" t="s">
        <v>19</v>
      </c>
      <c r="AP38" s="31">
        <f>AW35</f>
        <v>1</v>
      </c>
      <c r="AQ38" s="32">
        <f>AY36</f>
        <v>7</v>
      </c>
      <c r="AR38" s="33" t="s">
        <v>19</v>
      </c>
      <c r="AS38" s="31">
        <f>AW36</f>
        <v>5</v>
      </c>
      <c r="AT38" s="32">
        <f>AY37</f>
        <v>4</v>
      </c>
      <c r="AU38" s="33" t="s">
        <v>19</v>
      </c>
      <c r="AV38" s="31">
        <f>AW37</f>
        <v>1</v>
      </c>
      <c r="AW38" s="36"/>
      <c r="AX38" s="34"/>
      <c r="AY38" s="34"/>
      <c r="AZ38" s="11">
        <f>IF(G183&lt;&gt;"",G183,"")</f>
        <v>4</v>
      </c>
      <c r="BA38" s="12" t="s">
        <v>19</v>
      </c>
      <c r="BB38" s="13">
        <f>IF(I183&lt;&gt;"",I183,"")</f>
        <v>2</v>
      </c>
      <c r="BC38" s="11">
        <f>IF(E322&lt;&gt;"",E322,"")</f>
        <v>0</v>
      </c>
      <c r="BD38" s="12" t="s">
        <v>19</v>
      </c>
      <c r="BE38" s="13">
        <f>IF(G322&lt;&gt;"",G322,"")</f>
        <v>1</v>
      </c>
      <c r="BF38" s="11">
        <f>IF(G171&lt;&gt;"",G171,"")</f>
        <v>3</v>
      </c>
      <c r="BG38" s="12" t="s">
        <v>19</v>
      </c>
      <c r="BH38" s="13">
        <f>IF(I171&lt;&gt;"",I171,"")</f>
        <v>1</v>
      </c>
      <c r="BI38" s="11">
        <f>IF(E308&lt;&gt;"",E308,"")</f>
        <v>5</v>
      </c>
      <c r="BJ38" s="12" t="s">
        <v>19</v>
      </c>
      <c r="BK38" s="13">
        <f>IF(G308&lt;&gt;"",G308,"")</f>
        <v>2</v>
      </c>
      <c r="BL38" s="11">
        <f>IF(G159&lt;&gt;"",G159,"")</f>
        <v>4</v>
      </c>
      <c r="BM38" s="12" t="s">
        <v>19</v>
      </c>
      <c r="BN38" s="13">
        <f>IF(I159&lt;&gt;"",I159,"")</f>
        <v>3</v>
      </c>
      <c r="BO38" s="11">
        <f>IF(E294&lt;&gt;"",E294,"")</f>
        <v>4</v>
      </c>
      <c r="BP38" s="12" t="s">
        <v>19</v>
      </c>
      <c r="BQ38" s="13">
        <f>IF(G294&lt;&gt;"",G294,"")</f>
        <v>3</v>
      </c>
      <c r="BR38" s="11">
        <f>IF(G147&lt;&gt;"",G147,"")</f>
        <v>3</v>
      </c>
      <c r="BS38" s="12" t="s">
        <v>19</v>
      </c>
      <c r="BT38" s="13">
        <f>IF(I147&lt;&gt;"",I147,"")</f>
        <v>2</v>
      </c>
      <c r="BU38" s="11">
        <f>IF(E280&lt;&gt;"",E280,"")</f>
        <v>4</v>
      </c>
      <c r="BV38" s="12" t="s">
        <v>19</v>
      </c>
      <c r="BW38" s="13">
        <f>IF(G280&lt;&gt;"",G280,"")</f>
        <v>1</v>
      </c>
      <c r="BX38" s="11">
        <f>IF(G135&lt;&gt;"",G135,"")</f>
        <v>8</v>
      </c>
      <c r="BY38" s="12" t="s">
        <v>19</v>
      </c>
      <c r="BZ38" s="13">
        <f>IF(I135&lt;&gt;"",I135,"")</f>
        <v>5</v>
      </c>
      <c r="CA38" s="12">
        <f>IF(E266&lt;&gt;"",E266,"")</f>
      </c>
      <c r="CB38" s="12" t="s">
        <v>19</v>
      </c>
      <c r="CC38" s="14">
        <f>IF(G266&lt;&gt;"",G266,"")</f>
      </c>
      <c r="CD38" s="77"/>
      <c r="CE38" s="77"/>
      <c r="CF38" s="77"/>
      <c r="CG38" s="77"/>
      <c r="CH38" s="77"/>
      <c r="CI38" s="77"/>
      <c r="CJ38" s="77"/>
      <c r="CK38" s="77"/>
      <c r="CL38" s="77"/>
    </row>
    <row r="39" spans="1:90" s="2" customFormat="1" ht="11.25">
      <c r="A39" s="2">
        <f t="shared" si="55"/>
        <v>4</v>
      </c>
      <c r="B39" s="85">
        <v>12</v>
      </c>
      <c r="C39" s="128" t="s">
        <v>65</v>
      </c>
      <c r="D39" s="119"/>
      <c r="E39" s="122">
        <f>SUM(G74,G86,G98,G110,G122,G134,G146,G158,G170,E183,E197,E211,E225,E239,E253,E267,E281,E295,E309,G62)</f>
        <v>82</v>
      </c>
      <c r="F39" s="49" t="s">
        <v>19</v>
      </c>
      <c r="G39" s="125">
        <f>SUM(I74,I86,I98,I110,I122,I134,I146,I158,I170,G183,G197,G211,G225,G239,G253,G267,G281,G295,G309,I62)</f>
        <v>44</v>
      </c>
      <c r="H39" s="86">
        <f t="shared" si="60"/>
        <v>38</v>
      </c>
      <c r="I39" s="148">
        <f t="shared" si="61"/>
        <v>29</v>
      </c>
      <c r="J39" s="86">
        <f>SUM(L74,L86,L98,L110,L122,L134,L146,L158,L170,J183,J197,J211,J225,J239,J253,J267,J281,J295,J309,L62)</f>
        <v>14</v>
      </c>
      <c r="K39" s="86">
        <f>SUM(M74,M86,M98,M110,M122,M134,M146,M158,M170,K183,K197,K211,K225,K239,K253,K267,K281,K295,K309,M62)</f>
        <v>1</v>
      </c>
      <c r="L39" s="87">
        <f>SUM(N74,N86,N98,N110,N122,N134,N146,N158,N170,L183,L197,L211,L225,L239,L253,L267,L281,L295,L309,N62)</f>
        <v>4</v>
      </c>
      <c r="M39" s="4">
        <v>4</v>
      </c>
      <c r="N39" s="147">
        <f t="shared" si="58"/>
        <v>4</v>
      </c>
      <c r="P39" s="79"/>
      <c r="Q39" s="25">
        <v>12</v>
      </c>
      <c r="R39" s="8" t="str">
        <f t="shared" si="59"/>
        <v>Edijs Vāvers</v>
      </c>
      <c r="S39" s="26">
        <f>BB28</f>
        <v>1</v>
      </c>
      <c r="T39" s="29" t="s">
        <v>19</v>
      </c>
      <c r="U39" s="27">
        <f>AZ28</f>
        <v>4</v>
      </c>
      <c r="V39" s="28">
        <f>BB29</f>
        <v>7</v>
      </c>
      <c r="W39" s="29" t="s">
        <v>19</v>
      </c>
      <c r="X39" s="27">
        <f>AZ29</f>
        <v>1</v>
      </c>
      <c r="Y39" s="28">
        <f>BB30</f>
        <v>4</v>
      </c>
      <c r="Z39" s="29" t="s">
        <v>19</v>
      </c>
      <c r="AA39" s="27">
        <f>AZ30</f>
        <v>1</v>
      </c>
      <c r="AB39" s="28">
        <f>BB31</f>
        <v>3</v>
      </c>
      <c r="AC39" s="29" t="s">
        <v>19</v>
      </c>
      <c r="AD39" s="27">
        <f>AZ31</f>
        <v>3</v>
      </c>
      <c r="AE39" s="28">
        <f>BB32</f>
        <v>5</v>
      </c>
      <c r="AF39" s="29" t="s">
        <v>19</v>
      </c>
      <c r="AG39" s="27">
        <f>AZ32</f>
        <v>0</v>
      </c>
      <c r="AH39" s="28">
        <f>BB33</f>
        <v>4</v>
      </c>
      <c r="AI39" s="29" t="s">
        <v>19</v>
      </c>
      <c r="AJ39" s="27">
        <f>AZ33</f>
        <v>3</v>
      </c>
      <c r="AK39" s="28">
        <f>BB34</f>
        <v>10</v>
      </c>
      <c r="AL39" s="29" t="s">
        <v>19</v>
      </c>
      <c r="AM39" s="27">
        <f>AZ34</f>
        <v>0</v>
      </c>
      <c r="AN39" s="28">
        <f>BB35</f>
        <v>5</v>
      </c>
      <c r="AO39" s="29" t="s">
        <v>19</v>
      </c>
      <c r="AP39" s="27">
        <f>AZ35</f>
        <v>3</v>
      </c>
      <c r="AQ39" s="28">
        <f>BB36</f>
        <v>9</v>
      </c>
      <c r="AR39" s="29" t="s">
        <v>19</v>
      </c>
      <c r="AS39" s="27">
        <f>AZ36</f>
        <v>4</v>
      </c>
      <c r="AT39" s="28">
        <f>BB37</f>
        <v>3</v>
      </c>
      <c r="AU39" s="29" t="s">
        <v>19</v>
      </c>
      <c r="AV39" s="27">
        <f>AZ37</f>
        <v>0</v>
      </c>
      <c r="AW39" s="28">
        <f>BB38</f>
        <v>2</v>
      </c>
      <c r="AX39" s="29" t="s">
        <v>19</v>
      </c>
      <c r="AY39" s="27">
        <f>AZ38</f>
        <v>4</v>
      </c>
      <c r="AZ39" s="10"/>
      <c r="BA39" s="10"/>
      <c r="BB39" s="37"/>
      <c r="BC39" s="11">
        <f>IF(G170&lt;&gt;"",G170,"")</f>
        <v>3</v>
      </c>
      <c r="BD39" s="12" t="s">
        <v>19</v>
      </c>
      <c r="BE39" s="13">
        <f>IF(I170&lt;&gt;"",I170,"")</f>
        <v>1</v>
      </c>
      <c r="BF39" s="11">
        <f>IF(E309&lt;&gt;"",E309,"")</f>
        <v>6</v>
      </c>
      <c r="BG39" s="12" t="s">
        <v>19</v>
      </c>
      <c r="BH39" s="13">
        <f>IF(G309&lt;&gt;"",G309,"")</f>
        <v>2</v>
      </c>
      <c r="BI39" s="11">
        <f>IF(G158&lt;&gt;"",G158,"")</f>
        <v>4</v>
      </c>
      <c r="BJ39" s="12" t="s">
        <v>19</v>
      </c>
      <c r="BK39" s="13">
        <f>IF(I158&lt;&gt;"",I158,"")</f>
        <v>3</v>
      </c>
      <c r="BL39" s="11">
        <f>IF(E295&lt;&gt;"",E295,"")</f>
        <v>1</v>
      </c>
      <c r="BM39" s="12" t="s">
        <v>19</v>
      </c>
      <c r="BN39" s="13">
        <f>IF(G295&lt;&gt;"",G295,"")</f>
        <v>4</v>
      </c>
      <c r="BO39" s="11">
        <f>IF(G146&lt;&gt;"",G146,"")</f>
        <v>5</v>
      </c>
      <c r="BP39" s="12" t="s">
        <v>19</v>
      </c>
      <c r="BQ39" s="13">
        <f>IF(I146&lt;&gt;"",I146,"")</f>
        <v>2</v>
      </c>
      <c r="BR39" s="11">
        <f>IF(E281&lt;&gt;"",E281,"")</f>
        <v>0</v>
      </c>
      <c r="BS39" s="12" t="s">
        <v>19</v>
      </c>
      <c r="BT39" s="13">
        <f>IF(G281&lt;&gt;"",G281,"")</f>
        <v>5</v>
      </c>
      <c r="BU39" s="11">
        <f>IF(G134&lt;&gt;"",G134,"")</f>
        <v>5</v>
      </c>
      <c r="BV39" s="12" t="s">
        <v>19</v>
      </c>
      <c r="BW39" s="13">
        <f>IF(I134&lt;&gt;"",I134,"")</f>
        <v>1</v>
      </c>
      <c r="BX39" s="11">
        <f>IF(E267&lt;&gt;"",E267,"")</f>
        <v>5</v>
      </c>
      <c r="BY39" s="12" t="s">
        <v>19</v>
      </c>
      <c r="BZ39" s="13">
        <f>IF(G267&lt;&gt;"",G267,"")</f>
        <v>3</v>
      </c>
      <c r="CA39" s="12">
        <f>IF(G122&lt;&gt;"",G122,"")</f>
      </c>
      <c r="CB39" s="12" t="s">
        <v>19</v>
      </c>
      <c r="CC39" s="14">
        <f>IF(I122&lt;&gt;"",I122,"")</f>
      </c>
      <c r="CD39" s="77"/>
      <c r="CE39" s="77"/>
      <c r="CF39" s="77"/>
      <c r="CG39" s="77"/>
      <c r="CH39" s="77"/>
      <c r="CI39" s="77"/>
      <c r="CJ39" s="77"/>
      <c r="CK39" s="77"/>
      <c r="CL39" s="77"/>
    </row>
    <row r="40" spans="1:90" s="2" customFormat="1" ht="11.25">
      <c r="A40" s="2">
        <f t="shared" si="55"/>
        <v>2</v>
      </c>
      <c r="B40" s="85">
        <v>13</v>
      </c>
      <c r="C40" s="128" t="s">
        <v>66</v>
      </c>
      <c r="D40" s="119"/>
      <c r="E40" s="122">
        <f>SUM(G73,G85,G97,G109,G121,G133,G145,G157,E170,E184,E198,E212,E226,E240,E254,E268,E282,E296,G322,G61)</f>
        <v>72</v>
      </c>
      <c r="F40" s="49" t="s">
        <v>19</v>
      </c>
      <c r="G40" s="125">
        <f>SUM(I73,I85,I97,I109,I121,I133,I145,I157,G170,G184,G198,G212,G226,G240,G254,G268,G282,G296,I322,I61)</f>
        <v>33</v>
      </c>
      <c r="H40" s="86">
        <f t="shared" si="60"/>
        <v>39</v>
      </c>
      <c r="I40" s="148">
        <f t="shared" si="61"/>
        <v>30</v>
      </c>
      <c r="J40" s="86">
        <f>SUM(L73,L85,L97,L109,L121,L133,L145,L157,J170,J184,J198,J212,J226,J240,J254,J268,J282,J296,L322,L61)</f>
        <v>14</v>
      </c>
      <c r="K40" s="86">
        <f>SUM(M73,M85,M97,M109,M121,M133,M145,M157,K170,K184,K198,K212,K226,K240,K254,K268,K282,K296,M322,M61)</f>
        <v>2</v>
      </c>
      <c r="L40" s="87">
        <f>SUM(N73,N85,N97,N109,N121,N133,N145,N157,L170,L184,L198,L212,L226,L240,L254,L268,L282,L296,N322,N61)</f>
        <v>3</v>
      </c>
      <c r="M40" s="4">
        <v>2</v>
      </c>
      <c r="N40" s="147">
        <f t="shared" si="58"/>
        <v>2</v>
      </c>
      <c r="P40" s="79"/>
      <c r="Q40" s="25">
        <v>13</v>
      </c>
      <c r="R40" s="8" t="str">
        <f t="shared" si="59"/>
        <v>Arnis Vītols</v>
      </c>
      <c r="S40" s="26">
        <f>BE28</f>
        <v>0</v>
      </c>
      <c r="T40" s="29" t="s">
        <v>19</v>
      </c>
      <c r="U40" s="27">
        <f>BC28</f>
        <v>6</v>
      </c>
      <c r="V40" s="28">
        <f>BE29</f>
        <v>4</v>
      </c>
      <c r="W40" s="29" t="s">
        <v>19</v>
      </c>
      <c r="X40" s="27">
        <f>BC29</f>
        <v>1</v>
      </c>
      <c r="Y40" s="28">
        <f>BE30</f>
        <v>2</v>
      </c>
      <c r="Z40" s="29" t="s">
        <v>19</v>
      </c>
      <c r="AA40" s="27">
        <f>BC30</f>
        <v>4</v>
      </c>
      <c r="AB40" s="28">
        <f>BE31</f>
        <v>4</v>
      </c>
      <c r="AC40" s="29" t="s">
        <v>19</v>
      </c>
      <c r="AD40" s="27">
        <f>BC31</f>
        <v>2</v>
      </c>
      <c r="AE40" s="28">
        <f>BE32</f>
        <v>6</v>
      </c>
      <c r="AF40" s="29" t="s">
        <v>19</v>
      </c>
      <c r="AG40" s="27">
        <f>BC32</f>
        <v>2</v>
      </c>
      <c r="AH40" s="28">
        <f>BE33</f>
        <v>3</v>
      </c>
      <c r="AI40" s="29" t="s">
        <v>19</v>
      </c>
      <c r="AJ40" s="27">
        <f>BC33</f>
        <v>0</v>
      </c>
      <c r="AK40" s="28">
        <f>BE34</f>
        <v>10</v>
      </c>
      <c r="AL40" s="29" t="s">
        <v>19</v>
      </c>
      <c r="AM40" s="27">
        <f>BC34</f>
        <v>0</v>
      </c>
      <c r="AN40" s="28">
        <f>BE35</f>
        <v>6</v>
      </c>
      <c r="AO40" s="29" t="s">
        <v>19</v>
      </c>
      <c r="AP40" s="27">
        <f>BC35</f>
        <v>1</v>
      </c>
      <c r="AQ40" s="28">
        <f>BE36</f>
        <v>4</v>
      </c>
      <c r="AR40" s="29" t="s">
        <v>19</v>
      </c>
      <c r="AS40" s="27">
        <f>BC36</f>
        <v>0</v>
      </c>
      <c r="AT40" s="28">
        <f>BE37</f>
        <v>4</v>
      </c>
      <c r="AU40" s="29" t="s">
        <v>19</v>
      </c>
      <c r="AV40" s="27">
        <f>BC37</f>
        <v>1</v>
      </c>
      <c r="AW40" s="28">
        <f>BE38</f>
        <v>1</v>
      </c>
      <c r="AX40" s="29" t="s">
        <v>19</v>
      </c>
      <c r="AY40" s="27">
        <f>BC38</f>
        <v>0</v>
      </c>
      <c r="AZ40" s="28">
        <f>BE39</f>
        <v>1</v>
      </c>
      <c r="BA40" s="29" t="s">
        <v>19</v>
      </c>
      <c r="BB40" s="27">
        <f>BC39</f>
        <v>3</v>
      </c>
      <c r="BC40" s="38"/>
      <c r="BD40" s="39"/>
      <c r="BE40" s="40"/>
      <c r="BF40" s="11">
        <f>IF(G157&lt;&gt;"",G157,"")</f>
        <v>4</v>
      </c>
      <c r="BG40" s="12" t="s">
        <v>19</v>
      </c>
      <c r="BH40" s="13">
        <f>IF(I157&lt;&gt;"",I157,"")</f>
        <v>0</v>
      </c>
      <c r="BI40" s="11">
        <f>IF(E296&lt;&gt;"",E296,"")</f>
        <v>4</v>
      </c>
      <c r="BJ40" s="12" t="s">
        <v>19</v>
      </c>
      <c r="BK40" s="13">
        <f>IF(G296&lt;&gt;"",G296,"")</f>
        <v>2</v>
      </c>
      <c r="BL40" s="11">
        <f>IF(G145&lt;&gt;"",G145,"")</f>
        <v>4</v>
      </c>
      <c r="BM40" s="12" t="s">
        <v>19</v>
      </c>
      <c r="BN40" s="13">
        <f>IF(I145&lt;&gt;"",I145,"")</f>
        <v>1</v>
      </c>
      <c r="BO40" s="11">
        <f>IF(E282&lt;&gt;"",E282,"")</f>
        <v>2</v>
      </c>
      <c r="BP40" s="12" t="s">
        <v>19</v>
      </c>
      <c r="BQ40" s="13">
        <f>IF(G282&lt;&gt;"",G282,"")</f>
        <v>2</v>
      </c>
      <c r="BR40" s="11">
        <f>IF(G133&lt;&gt;"",G133,"")</f>
        <v>4</v>
      </c>
      <c r="BS40" s="12" t="s">
        <v>19</v>
      </c>
      <c r="BT40" s="13">
        <f>IF(I133&lt;&gt;"",I133,"")</f>
        <v>4</v>
      </c>
      <c r="BU40" s="11">
        <f>IF(E268&lt;&gt;"",E268,"")</f>
        <v>5</v>
      </c>
      <c r="BV40" s="12" t="s">
        <v>19</v>
      </c>
      <c r="BW40" s="13">
        <f>IF(G268&lt;&gt;"",G268,"")</f>
        <v>1</v>
      </c>
      <c r="BX40" s="11">
        <f>IF(G121&lt;&gt;"",G121,"")</f>
        <v>4</v>
      </c>
      <c r="BY40" s="12" t="s">
        <v>19</v>
      </c>
      <c r="BZ40" s="13">
        <f>IF(I121&lt;&gt;"",I121,"")</f>
        <v>3</v>
      </c>
      <c r="CA40" s="12">
        <f>IF(E254&lt;&gt;"",E254,"")</f>
      </c>
      <c r="CB40" s="12" t="s">
        <v>19</v>
      </c>
      <c r="CC40" s="14">
        <f>IF(G254&lt;&gt;"",G254,"")</f>
      </c>
      <c r="CD40" s="77"/>
      <c r="CE40" s="77"/>
      <c r="CF40" s="77"/>
      <c r="CG40" s="77"/>
      <c r="CH40" s="77"/>
      <c r="CI40" s="77"/>
      <c r="CJ40" s="77"/>
      <c r="CK40" s="77"/>
      <c r="CL40" s="77"/>
    </row>
    <row r="41" spans="1:90" s="2" customFormat="1" ht="11.25">
      <c r="A41" s="2">
        <f t="shared" si="55"/>
        <v>15</v>
      </c>
      <c r="B41" s="85">
        <v>14</v>
      </c>
      <c r="C41" s="128" t="s">
        <v>67</v>
      </c>
      <c r="D41" s="119"/>
      <c r="E41" s="122">
        <f>SUM(G72,G84,G96,G108,G120,G132,G144,E157,E171,E185,E199,E213,E227,E241,E255,E269,E283,G309,G321,G60)</f>
        <v>57</v>
      </c>
      <c r="F41" s="49" t="s">
        <v>19</v>
      </c>
      <c r="G41" s="125">
        <f>SUM(I72,I84,I96,I108,I120,I132,I144,G157,G171,G185,G199,G213,G227,G241,G255,G269,G283,I309,I321,I60)</f>
        <v>63</v>
      </c>
      <c r="H41" s="86">
        <f t="shared" si="60"/>
        <v>-6</v>
      </c>
      <c r="I41" s="148">
        <f t="shared" si="61"/>
        <v>15</v>
      </c>
      <c r="J41" s="86">
        <f>SUM(L72,L84,L96,L108,L120,L132,L144,J157,J171,J185,J199,J213,J227,J241,J255,J269,J283,L309,L321,L60)</f>
        <v>6</v>
      </c>
      <c r="K41" s="86">
        <f>SUM(M72,M84,M96,M108,M120,M132,M144,K157,K171,K185,K199,K213,K227,K241,K255,K269,K283,M309,M321,M60)</f>
        <v>3</v>
      </c>
      <c r="L41" s="87">
        <f>SUM(N72,N84,N96,N108,N120,N132,N144,L157,L171,L185,L199,L213,L227,L241,L255,L269,L283,N309,N321,N60)</f>
        <v>10</v>
      </c>
      <c r="M41" s="4">
        <v>15</v>
      </c>
      <c r="N41" s="147">
        <f t="shared" si="58"/>
        <v>15</v>
      </c>
      <c r="P41" s="79"/>
      <c r="Q41" s="41">
        <v>14</v>
      </c>
      <c r="R41" s="8" t="str">
        <f t="shared" si="59"/>
        <v>Mārtiņš Gūtmanis</v>
      </c>
      <c r="S41" s="42">
        <f>BH28</f>
        <v>1</v>
      </c>
      <c r="T41" s="43" t="s">
        <v>19</v>
      </c>
      <c r="U41" s="44">
        <f>BF28</f>
        <v>7</v>
      </c>
      <c r="V41" s="45">
        <f>BH29</f>
        <v>1</v>
      </c>
      <c r="W41" s="43" t="s">
        <v>19</v>
      </c>
      <c r="X41" s="44">
        <f>BF29</f>
        <v>3</v>
      </c>
      <c r="Y41" s="45">
        <f>BH30</f>
        <v>2</v>
      </c>
      <c r="Z41" s="43" t="s">
        <v>19</v>
      </c>
      <c r="AA41" s="44">
        <f>BF30</f>
        <v>2</v>
      </c>
      <c r="AB41" s="45">
        <f>BH31</f>
        <v>5</v>
      </c>
      <c r="AC41" s="43" t="s">
        <v>19</v>
      </c>
      <c r="AD41" s="44">
        <f>BF31</f>
        <v>3</v>
      </c>
      <c r="AE41" s="45">
        <f>BH32</f>
        <v>5</v>
      </c>
      <c r="AF41" s="43" t="s">
        <v>19</v>
      </c>
      <c r="AG41" s="44">
        <f>BF32</f>
        <v>1</v>
      </c>
      <c r="AH41" s="45">
        <f>BH33</f>
        <v>0</v>
      </c>
      <c r="AI41" s="43" t="s">
        <v>19</v>
      </c>
      <c r="AJ41" s="44">
        <f>BF33</f>
        <v>5</v>
      </c>
      <c r="AK41" s="45">
        <f>BH34</f>
        <v>10</v>
      </c>
      <c r="AL41" s="43" t="s">
        <v>19</v>
      </c>
      <c r="AM41" s="44">
        <f>BF34</f>
        <v>0</v>
      </c>
      <c r="AN41" s="45">
        <f>BH35</f>
        <v>2</v>
      </c>
      <c r="AO41" s="43" t="s">
        <v>19</v>
      </c>
      <c r="AP41" s="44">
        <f>BF35</f>
        <v>4</v>
      </c>
      <c r="AQ41" s="45">
        <f>BH36</f>
        <v>6</v>
      </c>
      <c r="AR41" s="43" t="s">
        <v>19</v>
      </c>
      <c r="AS41" s="44">
        <f>BF36</f>
        <v>3</v>
      </c>
      <c r="AT41" s="45">
        <f>BH37</f>
        <v>5</v>
      </c>
      <c r="AU41" s="43" t="s">
        <v>19</v>
      </c>
      <c r="AV41" s="44">
        <f>BF37</f>
        <v>0</v>
      </c>
      <c r="AW41" s="45">
        <f>BH38</f>
        <v>1</v>
      </c>
      <c r="AX41" s="43" t="s">
        <v>19</v>
      </c>
      <c r="AY41" s="44">
        <f>BF38</f>
        <v>3</v>
      </c>
      <c r="AZ41" s="46">
        <f>BH39</f>
        <v>2</v>
      </c>
      <c r="BA41" s="29" t="s">
        <v>19</v>
      </c>
      <c r="BB41" s="46">
        <f>BF39</f>
        <v>6</v>
      </c>
      <c r="BC41" s="45">
        <f>BH40</f>
        <v>0</v>
      </c>
      <c r="BD41" s="12" t="s">
        <v>19</v>
      </c>
      <c r="BE41" s="44">
        <f>BF40</f>
        <v>4</v>
      </c>
      <c r="BF41" s="10"/>
      <c r="BG41" s="10"/>
      <c r="BH41" s="10"/>
      <c r="BI41" s="11">
        <f>IF(G144&lt;&gt;"",G144,"")</f>
        <v>4</v>
      </c>
      <c r="BJ41" s="12" t="s">
        <v>19</v>
      </c>
      <c r="BK41" s="13">
        <f>IF(I144&lt;&gt;"",I144,"")</f>
        <v>6</v>
      </c>
      <c r="BL41" s="11">
        <f>IF(E283&lt;&gt;"",E283,"")</f>
        <v>3</v>
      </c>
      <c r="BM41" s="12" t="s">
        <v>19</v>
      </c>
      <c r="BN41" s="13">
        <f>IF(G283&lt;&gt;"",G283,"")</f>
        <v>3</v>
      </c>
      <c r="BO41" s="11">
        <f>IF(G132&lt;&gt;"",G132,"")</f>
        <v>4</v>
      </c>
      <c r="BP41" s="12" t="s">
        <v>19</v>
      </c>
      <c r="BQ41" s="13">
        <f>IF(I132&lt;&gt;"",I132,"")</f>
        <v>2</v>
      </c>
      <c r="BR41" s="11">
        <f>IF(E269&lt;&gt;"",E269,"")</f>
        <v>3</v>
      </c>
      <c r="BS41" s="12" t="s">
        <v>19</v>
      </c>
      <c r="BT41" s="13">
        <f>IF(G269&lt;&gt;"",G269,"")</f>
        <v>5</v>
      </c>
      <c r="BU41" s="11">
        <f>IF(G120&lt;&gt;"",G120,"")</f>
        <v>2</v>
      </c>
      <c r="BV41" s="12" t="s">
        <v>19</v>
      </c>
      <c r="BW41" s="13">
        <f>IF(I120&lt;&gt;"",I120,"")</f>
        <v>2</v>
      </c>
      <c r="BX41" s="11">
        <f>IF(E255&lt;&gt;"",E255,"")</f>
        <v>1</v>
      </c>
      <c r="BY41" s="12" t="s">
        <v>19</v>
      </c>
      <c r="BZ41" s="13">
        <f>IF(G255&lt;&gt;"",G255,"")</f>
        <v>4</v>
      </c>
      <c r="CA41" s="12">
        <f>IF(G108&lt;&gt;"",G108,"")</f>
      </c>
      <c r="CB41" s="12" t="s">
        <v>19</v>
      </c>
      <c r="CC41" s="14">
        <f>IF(I108&lt;&gt;"",I108,"")</f>
      </c>
      <c r="CD41" s="77"/>
      <c r="CE41" s="77"/>
      <c r="CF41" s="77"/>
      <c r="CG41" s="77"/>
      <c r="CH41" s="77"/>
      <c r="CI41" s="77"/>
      <c r="CJ41" s="77"/>
      <c r="CK41" s="77"/>
      <c r="CL41" s="77"/>
    </row>
    <row r="42" spans="1:90" s="2" customFormat="1" ht="11.25">
      <c r="A42" s="2">
        <f t="shared" si="55"/>
        <v>9</v>
      </c>
      <c r="B42" s="85">
        <v>15</v>
      </c>
      <c r="C42" s="128" t="s">
        <v>68</v>
      </c>
      <c r="D42" s="119"/>
      <c r="E42" s="122">
        <f>SUM(G71,G83,G95,G107,G119,G131,E144,E158,E172,E186,E200,E214,E228,E242,E256,E270,G296,G308,G320,G59)</f>
        <v>74</v>
      </c>
      <c r="F42" s="49" t="s">
        <v>19</v>
      </c>
      <c r="G42" s="125">
        <f>SUM(I71,I83,I95,I107,I119,I131,G144,G158,G172,G186,G200,G214,G228,G242,G256,G270,I296,I308,I320,I59)</f>
        <v>49</v>
      </c>
      <c r="H42" s="86">
        <f t="shared" si="60"/>
        <v>25</v>
      </c>
      <c r="I42" s="148">
        <f t="shared" si="61"/>
        <v>22</v>
      </c>
      <c r="J42" s="86">
        <f>SUM(L71,L83,L95,L107,L119,L131,J144,J158,J172,J186,J200,J214,J228,J242,J256,J270,L296,L308,L320,L59)</f>
        <v>11</v>
      </c>
      <c r="K42" s="86">
        <f>SUM(M71,M83,M95,M107,M119,M131,K144,K158,K172,K186,K200,K214,K228,K242,K256,K270,M296,M308,M320,M59)</f>
        <v>0</v>
      </c>
      <c r="L42" s="87">
        <f>SUM(N71,N83,N95,N107,N119,N131,L144,L158,L172,L186,L200,L214,L228,L242,L256,L270,N296,N308,N320,N59)</f>
        <v>8</v>
      </c>
      <c r="M42" s="4">
        <v>9</v>
      </c>
      <c r="N42" s="147">
        <f t="shared" si="58"/>
        <v>9</v>
      </c>
      <c r="P42" s="79"/>
      <c r="Q42" s="25">
        <v>15</v>
      </c>
      <c r="R42" s="8" t="str">
        <f t="shared" si="59"/>
        <v>Intars Žubeckis</v>
      </c>
      <c r="S42" s="26">
        <f>BK28</f>
        <v>4</v>
      </c>
      <c r="T42" s="29" t="s">
        <v>19</v>
      </c>
      <c r="U42" s="27">
        <f>BI28</f>
        <v>3</v>
      </c>
      <c r="V42" s="28">
        <f>BK29</f>
        <v>6</v>
      </c>
      <c r="W42" s="29" t="s">
        <v>19</v>
      </c>
      <c r="X42" s="27">
        <f>BI29</f>
        <v>1</v>
      </c>
      <c r="Y42" s="28">
        <f>BK30</f>
        <v>7</v>
      </c>
      <c r="Z42" s="29" t="s">
        <v>19</v>
      </c>
      <c r="AA42" s="27">
        <f>BI30</f>
        <v>2</v>
      </c>
      <c r="AB42" s="28">
        <f>BK31</f>
        <v>3</v>
      </c>
      <c r="AC42" s="29" t="s">
        <v>19</v>
      </c>
      <c r="AD42" s="27">
        <f>BI31</f>
        <v>0</v>
      </c>
      <c r="AE42" s="28">
        <f>BK32</f>
        <v>5</v>
      </c>
      <c r="AF42" s="29" t="s">
        <v>19</v>
      </c>
      <c r="AG42" s="27">
        <f>BI32</f>
        <v>1</v>
      </c>
      <c r="AH42" s="28">
        <f>BK33</f>
        <v>2</v>
      </c>
      <c r="AI42" s="29" t="s">
        <v>19</v>
      </c>
      <c r="AJ42" s="27">
        <f>BI33</f>
        <v>6</v>
      </c>
      <c r="AK42" s="28">
        <f>BK34</f>
        <v>10</v>
      </c>
      <c r="AL42" s="29" t="s">
        <v>19</v>
      </c>
      <c r="AM42" s="27">
        <f>BI34</f>
        <v>0</v>
      </c>
      <c r="AN42" s="28">
        <f>BK35</f>
        <v>0</v>
      </c>
      <c r="AO42" s="29" t="s">
        <v>19</v>
      </c>
      <c r="AP42" s="27">
        <f>BI35</f>
        <v>1</v>
      </c>
      <c r="AQ42" s="28">
        <f>BK36</f>
        <v>7</v>
      </c>
      <c r="AR42" s="29" t="s">
        <v>19</v>
      </c>
      <c r="AS42" s="27">
        <f>BI36</f>
        <v>2</v>
      </c>
      <c r="AT42" s="28">
        <f>BK37</f>
        <v>5</v>
      </c>
      <c r="AU42" s="29" t="s">
        <v>19</v>
      </c>
      <c r="AV42" s="27">
        <f>BI37</f>
        <v>1</v>
      </c>
      <c r="AW42" s="28">
        <f>BK38</f>
        <v>2</v>
      </c>
      <c r="AX42" s="29" t="s">
        <v>19</v>
      </c>
      <c r="AY42" s="27">
        <f>BI38</f>
        <v>5</v>
      </c>
      <c r="AZ42" s="28">
        <f>BK39</f>
        <v>3</v>
      </c>
      <c r="BA42" s="29" t="s">
        <v>19</v>
      </c>
      <c r="BB42" s="27">
        <f>BI39</f>
        <v>4</v>
      </c>
      <c r="BC42" s="47">
        <f>BK40</f>
        <v>2</v>
      </c>
      <c r="BD42" s="29" t="s">
        <v>19</v>
      </c>
      <c r="BE42" s="48">
        <f>BI40</f>
        <v>4</v>
      </c>
      <c r="BF42" s="49">
        <f>BK41</f>
        <v>6</v>
      </c>
      <c r="BG42" s="29" t="s">
        <v>19</v>
      </c>
      <c r="BH42" s="48">
        <f>BI41</f>
        <v>4</v>
      </c>
      <c r="BI42" s="50"/>
      <c r="BJ42" s="39"/>
      <c r="BK42" s="40"/>
      <c r="BL42" s="11">
        <f>IF(G131&lt;&gt;"",G131,"")</f>
        <v>2</v>
      </c>
      <c r="BM42" s="12" t="s">
        <v>19</v>
      </c>
      <c r="BN42" s="13">
        <f>IF(I131&lt;&gt;"",I131,"")</f>
        <v>1</v>
      </c>
      <c r="BO42" s="11">
        <f>IF(E270&lt;&gt;"",E270,"")</f>
        <v>0</v>
      </c>
      <c r="BP42" s="12" t="s">
        <v>19</v>
      </c>
      <c r="BQ42" s="13">
        <f>IF(G270&lt;&gt;"",G270,"")</f>
        <v>3</v>
      </c>
      <c r="BR42" s="11">
        <f>IF(G119&lt;&gt;"",G119,"")</f>
        <v>2</v>
      </c>
      <c r="BS42" s="12" t="s">
        <v>19</v>
      </c>
      <c r="BT42" s="13">
        <f>IF(I119&lt;&gt;"",I119,"")</f>
        <v>4</v>
      </c>
      <c r="BU42" s="11">
        <f>IF(E256&lt;&gt;"",E256,"")</f>
        <v>5</v>
      </c>
      <c r="BV42" s="12" t="s">
        <v>19</v>
      </c>
      <c r="BW42" s="13">
        <f>IF(G256&lt;&gt;"",G256,"")</f>
        <v>3</v>
      </c>
      <c r="BX42" s="11">
        <f>IF(G107&lt;&gt;"",G107,"")</f>
        <v>3</v>
      </c>
      <c r="BY42" s="12" t="s">
        <v>19</v>
      </c>
      <c r="BZ42" s="13">
        <f>IF(I107&lt;&gt;"",I107,"")</f>
        <v>4</v>
      </c>
      <c r="CA42" s="12">
        <f>IF(E242&lt;&gt;"",E242,"")</f>
      </c>
      <c r="CB42" s="12" t="s">
        <v>19</v>
      </c>
      <c r="CC42" s="14">
        <f>IF(G242&lt;&gt;"",G242,"")</f>
      </c>
      <c r="CD42" s="77"/>
      <c r="CE42" s="77"/>
      <c r="CF42" s="77"/>
      <c r="CG42" s="77"/>
      <c r="CH42" s="77"/>
      <c r="CI42" s="77"/>
      <c r="CJ42" s="77"/>
      <c r="CK42" s="77"/>
      <c r="CL42" s="77"/>
    </row>
    <row r="43" spans="1:90" s="2" customFormat="1" ht="11.25">
      <c r="A43" s="2">
        <f t="shared" si="55"/>
        <v>6</v>
      </c>
      <c r="B43" s="85">
        <v>16</v>
      </c>
      <c r="C43" s="128" t="s">
        <v>69</v>
      </c>
      <c r="D43" s="119"/>
      <c r="E43" s="122">
        <f>SUM(G70,G82,G94,G106,G118,E131,E145,E159,E173,E187,E201,E215,E229,E243,E257,G283,G295,G307,G319,G58)</f>
        <v>71</v>
      </c>
      <c r="F43" s="49" t="s">
        <v>19</v>
      </c>
      <c r="G43" s="125">
        <f>SUM(I70,I82,I94,I106,I118,G131,G145,G159,G173,G187,G201,G215,G229,G243,G257,I283,I295,I307,I319,I58)</f>
        <v>35</v>
      </c>
      <c r="H43" s="86">
        <f aca="true" t="shared" si="62" ref="H43:H48">E43-G43</f>
        <v>36</v>
      </c>
      <c r="I43" s="148">
        <f aca="true" t="shared" si="63" ref="I43:I48">J43*2+K43*1</f>
        <v>27</v>
      </c>
      <c r="J43" s="86">
        <f>SUM(L70,L82,L94,L106,L118,J131,J145,J159,J173,J187,J201,J215,J229,J243,J257,L283,L295,L307,L319,L58)</f>
        <v>13</v>
      </c>
      <c r="K43" s="86">
        <f>SUM(M70,M82,M94,M106,M118,K131,K145,K159,K173,K187,K201,K215,K229,K243,K257,M283,M295,M307,M319,M58)</f>
        <v>1</v>
      </c>
      <c r="L43" s="87">
        <f>SUM(N70,N82,N94,N106,N118,L131,L145,L159,L173,L187,L201,L215,L229,L243,L257,N283,N295,N307,N319,N58)</f>
        <v>5</v>
      </c>
      <c r="M43" s="4">
        <v>6</v>
      </c>
      <c r="N43" s="147">
        <f t="shared" si="58"/>
        <v>6</v>
      </c>
      <c r="P43" s="79"/>
      <c r="Q43" s="41">
        <v>16</v>
      </c>
      <c r="R43" s="8" t="str">
        <f t="shared" si="59"/>
        <v>Ilgvars Pavlovskis</v>
      </c>
      <c r="S43" s="42">
        <f>BN28</f>
        <v>4</v>
      </c>
      <c r="T43" s="29" t="s">
        <v>19</v>
      </c>
      <c r="U43" s="44">
        <f>BL28</f>
        <v>2</v>
      </c>
      <c r="V43" s="45">
        <f>BN29</f>
        <v>4</v>
      </c>
      <c r="W43" s="29" t="s">
        <v>19</v>
      </c>
      <c r="X43" s="44">
        <f>BL29</f>
        <v>0</v>
      </c>
      <c r="Y43" s="45">
        <f>BN30</f>
        <v>0</v>
      </c>
      <c r="Z43" s="29" t="s">
        <v>19</v>
      </c>
      <c r="AA43" s="44">
        <f>BL30</f>
        <v>6</v>
      </c>
      <c r="AB43" s="45">
        <f>BN31</f>
        <v>4</v>
      </c>
      <c r="AC43" s="29" t="s">
        <v>19</v>
      </c>
      <c r="AD43" s="44">
        <f>BL31</f>
        <v>2</v>
      </c>
      <c r="AE43" s="45">
        <f>BN32</f>
        <v>5</v>
      </c>
      <c r="AF43" s="29" t="s">
        <v>19</v>
      </c>
      <c r="AG43" s="44">
        <f>BL32</f>
        <v>1</v>
      </c>
      <c r="AH43" s="45">
        <f>BN33</f>
        <v>1</v>
      </c>
      <c r="AI43" s="29" t="s">
        <v>19</v>
      </c>
      <c r="AJ43" s="44">
        <f>BL33</f>
        <v>4</v>
      </c>
      <c r="AK43" s="45">
        <f>BN34</f>
        <v>10</v>
      </c>
      <c r="AL43" s="29" t="s">
        <v>19</v>
      </c>
      <c r="AM43" s="44">
        <f>BL34</f>
        <v>0</v>
      </c>
      <c r="AN43" s="45">
        <f>BN35</f>
        <v>3</v>
      </c>
      <c r="AO43" s="29" t="s">
        <v>19</v>
      </c>
      <c r="AP43" s="44">
        <f>BL35</f>
        <v>2</v>
      </c>
      <c r="AQ43" s="45">
        <f>BN36</f>
        <v>6</v>
      </c>
      <c r="AR43" s="29" t="s">
        <v>19</v>
      </c>
      <c r="AS43" s="44">
        <f>BL36</f>
        <v>0</v>
      </c>
      <c r="AT43" s="45">
        <f>BN37</f>
        <v>4</v>
      </c>
      <c r="AU43" s="29" t="s">
        <v>19</v>
      </c>
      <c r="AV43" s="44">
        <f>BL37</f>
        <v>1</v>
      </c>
      <c r="AW43" s="45">
        <f>BN38</f>
        <v>3</v>
      </c>
      <c r="AX43" s="29" t="s">
        <v>19</v>
      </c>
      <c r="AY43" s="44">
        <f>BL38</f>
        <v>4</v>
      </c>
      <c r="AZ43" s="45">
        <f>BN39</f>
        <v>4</v>
      </c>
      <c r="BA43" s="29" t="s">
        <v>19</v>
      </c>
      <c r="BB43" s="44">
        <f>BL39</f>
        <v>1</v>
      </c>
      <c r="BC43" s="51">
        <f>BN40</f>
        <v>1</v>
      </c>
      <c r="BD43" s="29" t="s">
        <v>19</v>
      </c>
      <c r="BE43" s="52">
        <f>BL40</f>
        <v>4</v>
      </c>
      <c r="BF43" s="53">
        <f>BN41</f>
        <v>3</v>
      </c>
      <c r="BG43" s="29" t="s">
        <v>19</v>
      </c>
      <c r="BH43" s="52">
        <f>BL41</f>
        <v>3</v>
      </c>
      <c r="BI43" s="53">
        <f>BN42</f>
        <v>1</v>
      </c>
      <c r="BJ43" s="29" t="s">
        <v>19</v>
      </c>
      <c r="BK43" s="52">
        <f>BL42</f>
        <v>2</v>
      </c>
      <c r="BL43" s="54"/>
      <c r="BM43" s="54"/>
      <c r="BN43" s="55"/>
      <c r="BO43" s="11">
        <f>IF(G118&lt;&gt;"",G118,"")</f>
        <v>7</v>
      </c>
      <c r="BP43" s="12" t="s">
        <v>19</v>
      </c>
      <c r="BQ43" s="13">
        <f>IF(I118&lt;&gt;"",I118,"")</f>
        <v>1</v>
      </c>
      <c r="BR43" s="11">
        <f>IF(E257&lt;&gt;"",E257,"")</f>
        <v>3</v>
      </c>
      <c r="BS43" s="12" t="s">
        <v>19</v>
      </c>
      <c r="BT43" s="13">
        <f>IF(G257&lt;&gt;"",G257,"")</f>
        <v>1</v>
      </c>
      <c r="BU43" s="11">
        <f>IF(G106&lt;&gt;"",G106,"")</f>
        <v>3</v>
      </c>
      <c r="BV43" s="12" t="s">
        <v>19</v>
      </c>
      <c r="BW43" s="13">
        <f>IF(I106&lt;&gt;"",I106,"")</f>
        <v>1</v>
      </c>
      <c r="BX43" s="11">
        <f>IF(E243&lt;&gt;"",E243,"")</f>
        <v>5</v>
      </c>
      <c r="BY43" s="12" t="s">
        <v>19</v>
      </c>
      <c r="BZ43" s="13">
        <f>IF(G243&lt;&gt;"",G243,"")</f>
        <v>0</v>
      </c>
      <c r="CA43" s="12">
        <f>IF(G94&lt;&gt;"",G94,"")</f>
      </c>
      <c r="CB43" s="12" t="s">
        <v>19</v>
      </c>
      <c r="CC43" s="14">
        <f>IF(I94&lt;&gt;"",I94,"")</f>
      </c>
      <c r="CD43" s="77"/>
      <c r="CE43" s="77"/>
      <c r="CF43" s="77"/>
      <c r="CG43" s="77"/>
      <c r="CH43" s="77"/>
      <c r="CI43" s="77"/>
      <c r="CJ43" s="77"/>
      <c r="CK43" s="77"/>
      <c r="CL43" s="77"/>
    </row>
    <row r="44" spans="1:90" s="2" customFormat="1" ht="11.25">
      <c r="A44" s="2">
        <f t="shared" si="55"/>
        <v>11</v>
      </c>
      <c r="B44" s="85">
        <v>17</v>
      </c>
      <c r="C44" s="128" t="s">
        <v>70</v>
      </c>
      <c r="D44" s="119"/>
      <c r="E44" s="122">
        <f>SUM(G69,G81,G93,G105,E118,E132,E146,E160,E174,E188,E202,E216,E230,E244,G270,G282,G294,G306,G318,G57)</f>
        <v>58</v>
      </c>
      <c r="F44" s="49" t="s">
        <v>19</v>
      </c>
      <c r="G44" s="125">
        <f>SUM(I69,I81,I93,I105,G118,G132,G146,G160,G174,G188,G202,G216,G230,G244,I270,I282,I294,I306,I318,I57)</f>
        <v>53</v>
      </c>
      <c r="H44" s="86">
        <f t="shared" si="62"/>
        <v>5</v>
      </c>
      <c r="I44" s="148">
        <f t="shared" si="63"/>
        <v>19</v>
      </c>
      <c r="J44" s="86">
        <f>SUM(L69,L81,L93,L105,J118,J132,J146,J160,J174,J188,J202,J216,J230,J244,L270,L282,L294,L306,L318,L57)</f>
        <v>8</v>
      </c>
      <c r="K44" s="86">
        <f>SUM(M69,M81,M93,M105,K118,K132,K146,K160,K174,K188,K202,K216,K230,K244,M270,M282,M294,M306,M318,M57)</f>
        <v>3</v>
      </c>
      <c r="L44" s="87">
        <f>SUM(N69,N81,N93,N105,L118,L132,L146,L160,L174,L188,L202,L216,L230,L244,N270,N282,N294,N306,N318,N57)</f>
        <v>8</v>
      </c>
      <c r="M44" s="4">
        <v>11</v>
      </c>
      <c r="N44" s="147">
        <f t="shared" si="58"/>
        <v>11</v>
      </c>
      <c r="P44" s="79"/>
      <c r="Q44" s="25">
        <v>17</v>
      </c>
      <c r="R44" s="8" t="str">
        <f t="shared" si="59"/>
        <v>Dārta Ozoliņa</v>
      </c>
      <c r="S44" s="26">
        <f>BQ28</f>
        <v>2</v>
      </c>
      <c r="T44" s="29" t="s">
        <v>19</v>
      </c>
      <c r="U44" s="27">
        <f>BO28</f>
        <v>7</v>
      </c>
      <c r="V44" s="28">
        <f>BQ29</f>
        <v>4</v>
      </c>
      <c r="W44" s="29" t="s">
        <v>19</v>
      </c>
      <c r="X44" s="27">
        <f>BO29</f>
        <v>2</v>
      </c>
      <c r="Y44" s="28">
        <f>BQ30</f>
        <v>2</v>
      </c>
      <c r="Z44" s="29" t="s">
        <v>19</v>
      </c>
      <c r="AA44" s="27">
        <f>BO30</f>
        <v>3</v>
      </c>
      <c r="AB44" s="28">
        <f>BQ31</f>
        <v>2</v>
      </c>
      <c r="AC44" s="29" t="s">
        <v>19</v>
      </c>
      <c r="AD44" s="27">
        <f>BO31</f>
        <v>4</v>
      </c>
      <c r="AE44" s="28">
        <f>BQ32</f>
        <v>6</v>
      </c>
      <c r="AF44" s="29" t="s">
        <v>19</v>
      </c>
      <c r="AG44" s="27">
        <f>BO32</f>
        <v>0</v>
      </c>
      <c r="AH44" s="28">
        <f>BQ33</f>
        <v>2</v>
      </c>
      <c r="AI44" s="29" t="s">
        <v>19</v>
      </c>
      <c r="AJ44" s="27">
        <f>BO33</f>
        <v>2</v>
      </c>
      <c r="AK44" s="28">
        <f>BQ34</f>
        <v>10</v>
      </c>
      <c r="AL44" s="29" t="s">
        <v>19</v>
      </c>
      <c r="AM44" s="27">
        <f>BO34</f>
        <v>0</v>
      </c>
      <c r="AN44" s="28">
        <f>BQ35</f>
        <v>1</v>
      </c>
      <c r="AO44" s="29" t="s">
        <v>19</v>
      </c>
      <c r="AP44" s="27">
        <f>BO35</f>
        <v>0</v>
      </c>
      <c r="AQ44" s="28">
        <f>BQ36</f>
        <v>1</v>
      </c>
      <c r="AR44" s="29" t="s">
        <v>19</v>
      </c>
      <c r="AS44" s="27">
        <f>BO36</f>
        <v>5</v>
      </c>
      <c r="AT44" s="28">
        <f>BQ37</f>
        <v>5</v>
      </c>
      <c r="AU44" s="29" t="s">
        <v>19</v>
      </c>
      <c r="AV44" s="27">
        <f>BO37</f>
        <v>2</v>
      </c>
      <c r="AW44" s="28">
        <f>BQ38</f>
        <v>3</v>
      </c>
      <c r="AX44" s="29" t="s">
        <v>19</v>
      </c>
      <c r="AY44" s="27">
        <f>BO38</f>
        <v>4</v>
      </c>
      <c r="AZ44" s="49">
        <f>BQ39</f>
        <v>2</v>
      </c>
      <c r="BA44" s="29" t="s">
        <v>19</v>
      </c>
      <c r="BB44" s="49">
        <f>BO39</f>
        <v>5</v>
      </c>
      <c r="BC44" s="47">
        <f>BQ40</f>
        <v>2</v>
      </c>
      <c r="BD44" s="29" t="s">
        <v>19</v>
      </c>
      <c r="BE44" s="48">
        <f>BO40</f>
        <v>2</v>
      </c>
      <c r="BF44" s="49">
        <f>BQ41</f>
        <v>2</v>
      </c>
      <c r="BG44" s="29" t="s">
        <v>19</v>
      </c>
      <c r="BH44" s="49">
        <f>BO41</f>
        <v>4</v>
      </c>
      <c r="BI44" s="47">
        <f>BQ42</f>
        <v>3</v>
      </c>
      <c r="BJ44" s="29" t="s">
        <v>19</v>
      </c>
      <c r="BK44" s="48">
        <f>BO42</f>
        <v>0</v>
      </c>
      <c r="BL44" s="49">
        <f>BQ43</f>
        <v>1</v>
      </c>
      <c r="BM44" s="29" t="s">
        <v>19</v>
      </c>
      <c r="BN44" s="49">
        <f>BO43</f>
        <v>7</v>
      </c>
      <c r="BO44" s="38"/>
      <c r="BP44" s="50" t="s">
        <v>19</v>
      </c>
      <c r="BQ44" s="40"/>
      <c r="BR44" s="11">
        <f>IF(G105&lt;&gt;"",G105,"")</f>
        <v>4</v>
      </c>
      <c r="BS44" s="12" t="s">
        <v>19</v>
      </c>
      <c r="BT44" s="13">
        <f>IF(I105&lt;&gt;"",I105,"")</f>
        <v>3</v>
      </c>
      <c r="BU44" s="11">
        <f>IF(E244&lt;&gt;"",E244,"")</f>
        <v>4</v>
      </c>
      <c r="BV44" s="12" t="s">
        <v>19</v>
      </c>
      <c r="BW44" s="13">
        <f>IF(G244&lt;&gt;"",G244,"")</f>
        <v>1</v>
      </c>
      <c r="BX44" s="11">
        <f>IF(G93&lt;&gt;"",G93,"")</f>
        <v>2</v>
      </c>
      <c r="BY44" s="12" t="s">
        <v>19</v>
      </c>
      <c r="BZ44" s="13">
        <f>IF(I93&lt;&gt;"",I93,"")</f>
        <v>2</v>
      </c>
      <c r="CA44" s="12">
        <f>IF(E230&lt;&gt;"",E230,"")</f>
      </c>
      <c r="CB44" s="12" t="s">
        <v>19</v>
      </c>
      <c r="CC44" s="14">
        <f>IF(G230&lt;&gt;"",G230,"")</f>
      </c>
      <c r="CD44" s="77"/>
      <c r="CE44" s="77"/>
      <c r="CF44" s="77"/>
      <c r="CG44" s="77"/>
      <c r="CH44" s="77"/>
      <c r="CI44" s="77"/>
      <c r="CJ44" s="77"/>
      <c r="CK44" s="77"/>
      <c r="CL44" s="77"/>
    </row>
    <row r="45" spans="1:90" s="2" customFormat="1" ht="11.25">
      <c r="A45" s="2">
        <f t="shared" si="55"/>
        <v>8</v>
      </c>
      <c r="B45" s="85">
        <v>18</v>
      </c>
      <c r="C45" s="128" t="s">
        <v>71</v>
      </c>
      <c r="D45" s="119"/>
      <c r="E45" s="122">
        <f>SUM(G68,G80,G92,E105,E119,E133,E147,E161,E175,E189,E203,E217,E231,G257,G269,G281,G293,G305,G317,G56)</f>
        <v>71</v>
      </c>
      <c r="F45" s="49" t="s">
        <v>19</v>
      </c>
      <c r="G45" s="125">
        <f>SUM(I68,I80,I92,G105,G119,G133,G147,G161,G175,G189,G203,G217,G231,I257,I269,I281,I293,I305,I317,I56)</f>
        <v>41</v>
      </c>
      <c r="H45" s="86">
        <f t="shared" si="62"/>
        <v>30</v>
      </c>
      <c r="I45" s="148">
        <f t="shared" si="63"/>
        <v>23</v>
      </c>
      <c r="J45" s="86">
        <f>SUM(L68,L80,L92,J105,J119,J133,J147,J161,J175,J189,J203,J217,J231,L257,L269,L281,L293,L305,L317,L56)</f>
        <v>10</v>
      </c>
      <c r="K45" s="86">
        <f>SUM(M68,M80,M92,K105,K119,K133,K147,K161,K175,K189,K203,K217,K231,M257,M269,M281,M293,M305,M317,M56)</f>
        <v>3</v>
      </c>
      <c r="L45" s="87">
        <f>SUM(N68,N80,N92,L105,L119,L133,L147,L161,L175,L189,L203,L217,L231,N257,N269,N281,N293,N305,N317,N56)</f>
        <v>6</v>
      </c>
      <c r="M45" s="4">
        <v>8</v>
      </c>
      <c r="N45" s="147">
        <f t="shared" si="58"/>
        <v>8</v>
      </c>
      <c r="P45" s="79"/>
      <c r="Q45" s="25">
        <v>18</v>
      </c>
      <c r="R45" s="8" t="str">
        <f t="shared" si="59"/>
        <v>Aivars Vāvers</v>
      </c>
      <c r="S45" s="26">
        <f>BT28</f>
        <v>1</v>
      </c>
      <c r="T45" s="29" t="s">
        <v>19</v>
      </c>
      <c r="U45" s="27">
        <f>BR28</f>
        <v>4</v>
      </c>
      <c r="V45" s="28">
        <f>BT29</f>
        <v>4</v>
      </c>
      <c r="W45" s="29" t="s">
        <v>19</v>
      </c>
      <c r="X45" s="27">
        <f>BR29</f>
        <v>2</v>
      </c>
      <c r="Y45" s="28">
        <f>BT30</f>
        <v>2</v>
      </c>
      <c r="Z45" s="29" t="s">
        <v>19</v>
      </c>
      <c r="AA45" s="27">
        <f>BR30</f>
        <v>2</v>
      </c>
      <c r="AB45" s="28">
        <f>BT31</f>
        <v>1</v>
      </c>
      <c r="AC45" s="29" t="s">
        <v>19</v>
      </c>
      <c r="AD45" s="27">
        <f>BR31</f>
        <v>4</v>
      </c>
      <c r="AE45" s="28">
        <f>BT32</f>
        <v>6</v>
      </c>
      <c r="AF45" s="29" t="s">
        <v>19</v>
      </c>
      <c r="AG45" s="27">
        <f>BR32</f>
        <v>0</v>
      </c>
      <c r="AH45" s="28">
        <f>BT33</f>
        <v>4</v>
      </c>
      <c r="AI45" s="29" t="s">
        <v>19</v>
      </c>
      <c r="AJ45" s="27">
        <f>BR33</f>
        <v>4</v>
      </c>
      <c r="AK45" s="28">
        <f>BT34</f>
        <v>10</v>
      </c>
      <c r="AL45" s="29" t="s">
        <v>19</v>
      </c>
      <c r="AM45" s="27">
        <f>BR34</f>
        <v>0</v>
      </c>
      <c r="AN45" s="28">
        <f>BT35</f>
        <v>2</v>
      </c>
      <c r="AO45" s="29" t="s">
        <v>19</v>
      </c>
      <c r="AP45" s="27">
        <f>BR35</f>
        <v>1</v>
      </c>
      <c r="AQ45" s="28">
        <f>BT36</f>
        <v>6</v>
      </c>
      <c r="AR45" s="29" t="s">
        <v>19</v>
      </c>
      <c r="AS45" s="27">
        <f>BR36</f>
        <v>2</v>
      </c>
      <c r="AT45" s="28">
        <f>BT37</f>
        <v>5</v>
      </c>
      <c r="AU45" s="29" t="s">
        <v>19</v>
      </c>
      <c r="AV45" s="27">
        <f>BR37</f>
        <v>0</v>
      </c>
      <c r="AW45" s="28">
        <f>BT38</f>
        <v>2</v>
      </c>
      <c r="AX45" s="29" t="s">
        <v>19</v>
      </c>
      <c r="AY45" s="27">
        <f>BR38</f>
        <v>3</v>
      </c>
      <c r="AZ45" s="49">
        <f>BT39</f>
        <v>5</v>
      </c>
      <c r="BA45" s="29" t="s">
        <v>19</v>
      </c>
      <c r="BB45" s="49">
        <f>BR39</f>
        <v>0</v>
      </c>
      <c r="BC45" s="47">
        <f>BT40</f>
        <v>4</v>
      </c>
      <c r="BD45" s="29" t="s">
        <v>19</v>
      </c>
      <c r="BE45" s="48">
        <f>BR40</f>
        <v>4</v>
      </c>
      <c r="BF45" s="49">
        <f>BT41</f>
        <v>5</v>
      </c>
      <c r="BG45" s="29" t="s">
        <v>19</v>
      </c>
      <c r="BH45" s="49">
        <f>BR41</f>
        <v>3</v>
      </c>
      <c r="BI45" s="47">
        <f>BT42</f>
        <v>4</v>
      </c>
      <c r="BJ45" s="29" t="s">
        <v>19</v>
      </c>
      <c r="BK45" s="48">
        <f>BR42</f>
        <v>2</v>
      </c>
      <c r="BL45" s="49">
        <f>BT43</f>
        <v>1</v>
      </c>
      <c r="BM45" s="29" t="s">
        <v>19</v>
      </c>
      <c r="BN45" s="49">
        <f>BR43</f>
        <v>3</v>
      </c>
      <c r="BO45" s="47">
        <f>BT44</f>
        <v>3</v>
      </c>
      <c r="BP45" s="49" t="s">
        <v>19</v>
      </c>
      <c r="BQ45" s="48">
        <f>BR44</f>
        <v>4</v>
      </c>
      <c r="BR45" s="50"/>
      <c r="BS45" s="50" t="s">
        <v>19</v>
      </c>
      <c r="BT45" s="40"/>
      <c r="BU45" s="11">
        <f>IF(G92&lt;&gt;"",G92,"")</f>
        <v>5</v>
      </c>
      <c r="BV45" s="12" t="s">
        <v>19</v>
      </c>
      <c r="BW45" s="13">
        <f>IF(I92&lt;&gt;"",I92,"")</f>
        <v>1</v>
      </c>
      <c r="BX45" s="11">
        <f>IF(E231&lt;&gt;"",E231,"")</f>
        <v>1</v>
      </c>
      <c r="BY45" s="12" t="s">
        <v>19</v>
      </c>
      <c r="BZ45" s="13">
        <f>IF(G231&lt;&gt;"",G231,"")</f>
        <v>2</v>
      </c>
      <c r="CA45" s="12">
        <f>IF(G80&lt;&gt;"",G80,"")</f>
      </c>
      <c r="CB45" s="12" t="s">
        <v>19</v>
      </c>
      <c r="CC45" s="14">
        <f>IF(I80&lt;&gt;"",I80,"")</f>
      </c>
      <c r="CD45" s="77"/>
      <c r="CE45" s="77"/>
      <c r="CF45" s="77"/>
      <c r="CG45" s="77"/>
      <c r="CH45" s="77"/>
      <c r="CI45" s="77"/>
      <c r="CJ45" s="77"/>
      <c r="CK45" s="77"/>
      <c r="CL45" s="77"/>
    </row>
    <row r="46" spans="1:90" s="2" customFormat="1" ht="11.25">
      <c r="A46" s="2">
        <f t="shared" si="55"/>
        <v>17</v>
      </c>
      <c r="B46" s="85">
        <v>19</v>
      </c>
      <c r="C46" s="128" t="s">
        <v>72</v>
      </c>
      <c r="D46" s="119"/>
      <c r="E46" s="122">
        <f>SUM(G67,G79,E92,E106,E120,E134,E148,E162,E176,E190,E204,E218,G244,G256,G268,G280,G292,G304,G316,G55)</f>
        <v>38</v>
      </c>
      <c r="F46" s="49" t="s">
        <v>19</v>
      </c>
      <c r="G46" s="125">
        <f>SUM(I67,I79,G92,G106,G120,G134,G148,G162,G176,G190,G204,G218,I244,I256,I268,I280,I292,I304,I316,I55)</f>
        <v>61</v>
      </c>
      <c r="H46" s="86">
        <f t="shared" si="62"/>
        <v>-23</v>
      </c>
      <c r="I46" s="148">
        <f t="shared" si="63"/>
        <v>10</v>
      </c>
      <c r="J46" s="86">
        <f>SUM(L67,L79,J92,J106,J120,J134,J148,J162,J176,J190,J204,J218,L244,L256,L268,L280,L292,L304,L316,L55)</f>
        <v>3</v>
      </c>
      <c r="K46" s="86">
        <f>SUM(M67,M79,K92,K106,K120,K134,K148,K162,K176,K190,K204,K218,M244,M256,M268,M280,M292,M304,M316,M55)</f>
        <v>4</v>
      </c>
      <c r="L46" s="87">
        <f>SUM(N67,N79,L92,L106,L120,L134,L148,L162,L176,L190,L204,L218,N244,N256,N268,N280,N292,N304,N316,N55)</f>
        <v>12</v>
      </c>
      <c r="M46" s="4">
        <v>17</v>
      </c>
      <c r="N46" s="147">
        <f t="shared" si="58"/>
        <v>17</v>
      </c>
      <c r="P46" s="79"/>
      <c r="Q46" s="25">
        <v>19</v>
      </c>
      <c r="R46" s="8" t="str">
        <f t="shared" si="59"/>
        <v>Gundega Paķe</v>
      </c>
      <c r="S46" s="26">
        <f>BW28</f>
        <v>2</v>
      </c>
      <c r="T46" s="29" t="s">
        <v>19</v>
      </c>
      <c r="U46" s="27">
        <f>BU28</f>
        <v>5</v>
      </c>
      <c r="V46" s="28">
        <f>BW29</f>
        <v>0</v>
      </c>
      <c r="W46" s="29" t="s">
        <v>19</v>
      </c>
      <c r="X46" s="27">
        <f>BU29</f>
        <v>7</v>
      </c>
      <c r="Y46" s="28">
        <f>BW30</f>
        <v>0</v>
      </c>
      <c r="Z46" s="29" t="s">
        <v>19</v>
      </c>
      <c r="AA46" s="27">
        <f>BU30</f>
        <v>4</v>
      </c>
      <c r="AB46" s="28">
        <f>BW31</f>
        <v>1</v>
      </c>
      <c r="AC46" s="29" t="s">
        <v>19</v>
      </c>
      <c r="AD46" s="27">
        <f>BU31</f>
        <v>1</v>
      </c>
      <c r="AE46" s="28">
        <f>BW32</f>
        <v>3</v>
      </c>
      <c r="AF46" s="29" t="s">
        <v>19</v>
      </c>
      <c r="AG46" s="27">
        <f>BU32</f>
        <v>0</v>
      </c>
      <c r="AH46" s="28">
        <f>BW33</f>
        <v>3</v>
      </c>
      <c r="AI46" s="29" t="s">
        <v>19</v>
      </c>
      <c r="AJ46" s="27">
        <f>BU33</f>
        <v>3</v>
      </c>
      <c r="AK46" s="28">
        <f>BW34</f>
        <v>10</v>
      </c>
      <c r="AL46" s="29" t="s">
        <v>19</v>
      </c>
      <c r="AM46" s="27">
        <f>BU34</f>
        <v>0</v>
      </c>
      <c r="AN46" s="28">
        <f>BW35</f>
        <v>1</v>
      </c>
      <c r="AO46" s="29" t="s">
        <v>19</v>
      </c>
      <c r="AP46" s="27">
        <f>BU35</f>
        <v>2</v>
      </c>
      <c r="AQ46" s="28">
        <f>BW36</f>
        <v>0</v>
      </c>
      <c r="AR46" s="29" t="s">
        <v>19</v>
      </c>
      <c r="AS46" s="27">
        <f>BU36</f>
        <v>2</v>
      </c>
      <c r="AT46" s="28">
        <f>BW37</f>
        <v>2</v>
      </c>
      <c r="AU46" s="29" t="s">
        <v>19</v>
      </c>
      <c r="AV46" s="27">
        <f>BU37</f>
        <v>2</v>
      </c>
      <c r="AW46" s="28">
        <f>BW38</f>
        <v>1</v>
      </c>
      <c r="AX46" s="29" t="s">
        <v>19</v>
      </c>
      <c r="AY46" s="27">
        <f>BU38</f>
        <v>4</v>
      </c>
      <c r="AZ46" s="49">
        <f>BW39</f>
        <v>1</v>
      </c>
      <c r="BA46" s="29" t="s">
        <v>19</v>
      </c>
      <c r="BB46" s="49">
        <f>BU39</f>
        <v>5</v>
      </c>
      <c r="BC46" s="47">
        <f>BW40</f>
        <v>1</v>
      </c>
      <c r="BD46" s="29" t="s">
        <v>19</v>
      </c>
      <c r="BE46" s="48">
        <f>BU40</f>
        <v>5</v>
      </c>
      <c r="BF46" s="49">
        <f>BW41</f>
        <v>2</v>
      </c>
      <c r="BG46" s="29" t="s">
        <v>19</v>
      </c>
      <c r="BH46" s="49">
        <f>BU41</f>
        <v>2</v>
      </c>
      <c r="BI46" s="47">
        <f>BW42</f>
        <v>3</v>
      </c>
      <c r="BJ46" s="29" t="s">
        <v>19</v>
      </c>
      <c r="BK46" s="48">
        <f>BU42</f>
        <v>5</v>
      </c>
      <c r="BL46" s="49">
        <f>BW43</f>
        <v>1</v>
      </c>
      <c r="BM46" s="29" t="s">
        <v>19</v>
      </c>
      <c r="BN46" s="49">
        <f>BU43</f>
        <v>3</v>
      </c>
      <c r="BO46" s="47">
        <f>BW44</f>
        <v>1</v>
      </c>
      <c r="BP46" s="49" t="s">
        <v>19</v>
      </c>
      <c r="BQ46" s="48">
        <f>BU44</f>
        <v>4</v>
      </c>
      <c r="BR46" s="49">
        <f>BW45</f>
        <v>1</v>
      </c>
      <c r="BS46" s="49" t="s">
        <v>19</v>
      </c>
      <c r="BT46" s="48">
        <f>BU45</f>
        <v>5</v>
      </c>
      <c r="BU46" s="38"/>
      <c r="BV46" s="50" t="s">
        <v>19</v>
      </c>
      <c r="BW46" s="40"/>
      <c r="BX46" s="47">
        <f>IF(G79&lt;&gt;"",G79,"")</f>
        <v>5</v>
      </c>
      <c r="BY46" s="49" t="s">
        <v>19</v>
      </c>
      <c r="BZ46" s="48">
        <f>IF(I79&lt;&gt;"",I79,"")</f>
        <v>2</v>
      </c>
      <c r="CA46" s="49">
        <f>IF(E218&lt;&gt;"",E218,"")</f>
      </c>
      <c r="CB46" s="49" t="s">
        <v>19</v>
      </c>
      <c r="CC46" s="62">
        <f>IF(G218&lt;&gt;"",G218,"")</f>
      </c>
      <c r="CD46" s="46"/>
      <c r="CE46" s="46"/>
      <c r="CF46" s="46"/>
      <c r="CG46" s="46"/>
      <c r="CH46" s="46"/>
      <c r="CI46" s="46"/>
      <c r="CJ46" s="46"/>
      <c r="CK46" s="46"/>
      <c r="CL46" s="46"/>
    </row>
    <row r="47" spans="1:90" s="2" customFormat="1" ht="11.25">
      <c r="A47" s="2">
        <f t="shared" si="55"/>
        <v>13</v>
      </c>
      <c r="B47" s="85">
        <v>20</v>
      </c>
      <c r="C47" s="128" t="s">
        <v>73</v>
      </c>
      <c r="D47" s="119"/>
      <c r="E47" s="122">
        <f>SUM(G66,E79,E93,E107,E121,E135,E149,E163,E177,E191,E205,G231,G243,G255,G267,G279,G291,G303,G315,G54)</f>
        <v>60</v>
      </c>
      <c r="F47" s="49" t="s">
        <v>19</v>
      </c>
      <c r="G47" s="125">
        <f>SUM(I66,G79,G93,G107,G121,G135,G149,G163,G177,G191,G205,I231,I243,I255,I267,I279,I291,I303,I315,I54)</f>
        <v>69</v>
      </c>
      <c r="H47" s="86">
        <f t="shared" si="62"/>
        <v>-9</v>
      </c>
      <c r="I47" s="148">
        <f t="shared" si="63"/>
        <v>16</v>
      </c>
      <c r="J47" s="86">
        <f>SUM(L66,J79,J93,J107,J121,J135,J149,J163,J177,J191,J205,L231,L243,L255,L267,L279,L291,L303,L315,L54)</f>
        <v>7</v>
      </c>
      <c r="K47" s="86">
        <f>SUM(M66,K79,K93,K107,K121,K135,K149,K163,K177,K191,K205,M231,M243,M255,M267,M279,M291,M303,M315,M54)</f>
        <v>2</v>
      </c>
      <c r="L47" s="87">
        <f>SUM(N66,L79,L93,L107,L121,L135,L149,L163,L177,L191,L205,N231,N243,N255,N267,N279,N291,N303,N315,N54)</f>
        <v>10</v>
      </c>
      <c r="M47" s="4">
        <v>13</v>
      </c>
      <c r="N47" s="147">
        <f t="shared" si="58"/>
        <v>14</v>
      </c>
      <c r="P47" s="79"/>
      <c r="Q47" s="25">
        <v>20</v>
      </c>
      <c r="R47" s="8" t="str">
        <f t="shared" si="59"/>
        <v>Kristaps Zarinieks</v>
      </c>
      <c r="S47" s="16">
        <f>BZ28</f>
        <v>6</v>
      </c>
      <c r="T47" s="29" t="s">
        <v>19</v>
      </c>
      <c r="U47" s="18">
        <f>BX28</f>
        <v>5</v>
      </c>
      <c r="V47" s="29">
        <f>BZ29</f>
        <v>4</v>
      </c>
      <c r="W47" s="29" t="s">
        <v>19</v>
      </c>
      <c r="X47" s="27">
        <f>BX29</f>
        <v>7</v>
      </c>
      <c r="Y47" s="28">
        <f>BZ30</f>
        <v>3</v>
      </c>
      <c r="Z47" s="29" t="s">
        <v>19</v>
      </c>
      <c r="AA47" s="27">
        <f>BX30</f>
        <v>5</v>
      </c>
      <c r="AB47" s="28">
        <f>BZ31</f>
        <v>3</v>
      </c>
      <c r="AC47" s="29" t="s">
        <v>19</v>
      </c>
      <c r="AD47" s="27">
        <f>BX31</f>
        <v>4</v>
      </c>
      <c r="AE47" s="28">
        <f>BZ32</f>
        <v>2</v>
      </c>
      <c r="AF47" s="29" t="s">
        <v>19</v>
      </c>
      <c r="AG47" s="27">
        <f>BX32</f>
        <v>1</v>
      </c>
      <c r="AH47" s="28">
        <f>BZ33</f>
        <v>1</v>
      </c>
      <c r="AI47" s="29" t="s">
        <v>19</v>
      </c>
      <c r="AJ47" s="27">
        <f>BX33</f>
        <v>4</v>
      </c>
      <c r="AK47" s="28">
        <f>BZ34</f>
        <v>10</v>
      </c>
      <c r="AL47" s="29" t="s">
        <v>19</v>
      </c>
      <c r="AM47" s="27">
        <f>BX34</f>
        <v>0</v>
      </c>
      <c r="AN47" s="28">
        <f>BZ35</f>
        <v>4</v>
      </c>
      <c r="AO47" s="29" t="s">
        <v>19</v>
      </c>
      <c r="AP47" s="27">
        <f>BX35</f>
        <v>2</v>
      </c>
      <c r="AQ47" s="28">
        <f>BZ36</f>
        <v>1</v>
      </c>
      <c r="AR47" s="29" t="s">
        <v>19</v>
      </c>
      <c r="AS47" s="27">
        <f>BX36</f>
        <v>6</v>
      </c>
      <c r="AT47" s="28">
        <f>BZ37</f>
        <v>1</v>
      </c>
      <c r="AU47" s="29" t="s">
        <v>19</v>
      </c>
      <c r="AV47" s="27">
        <f>BX37</f>
        <v>1</v>
      </c>
      <c r="AW47" s="28">
        <f>BZ38</f>
        <v>5</v>
      </c>
      <c r="AX47" s="29" t="s">
        <v>19</v>
      </c>
      <c r="AY47" s="27">
        <f>BX38</f>
        <v>8</v>
      </c>
      <c r="AZ47" s="28">
        <f>BZ39</f>
        <v>3</v>
      </c>
      <c r="BA47" s="29" t="s">
        <v>19</v>
      </c>
      <c r="BB47" s="27">
        <f>BX39</f>
        <v>5</v>
      </c>
      <c r="BC47" s="49">
        <f>BZ40</f>
        <v>3</v>
      </c>
      <c r="BD47" s="29" t="s">
        <v>19</v>
      </c>
      <c r="BE47" s="49">
        <f>BX40</f>
        <v>4</v>
      </c>
      <c r="BF47" s="47">
        <f>BZ41</f>
        <v>4</v>
      </c>
      <c r="BG47" s="29" t="s">
        <v>19</v>
      </c>
      <c r="BH47" s="48">
        <f>BX41</f>
        <v>1</v>
      </c>
      <c r="BI47" s="49">
        <f>BZ42</f>
        <v>4</v>
      </c>
      <c r="BJ47" s="29" t="s">
        <v>19</v>
      </c>
      <c r="BK47" s="49">
        <f>BX42</f>
        <v>3</v>
      </c>
      <c r="BL47" s="47">
        <f>BZ43</f>
        <v>0</v>
      </c>
      <c r="BM47" s="29" t="s">
        <v>19</v>
      </c>
      <c r="BN47" s="48">
        <f>BX43</f>
        <v>5</v>
      </c>
      <c r="BO47" s="49">
        <f>BZ44</f>
        <v>2</v>
      </c>
      <c r="BP47" s="29" t="s">
        <v>19</v>
      </c>
      <c r="BQ47" s="49">
        <f>BX44</f>
        <v>2</v>
      </c>
      <c r="BR47" s="47">
        <f>BZ45</f>
        <v>2</v>
      </c>
      <c r="BS47" s="49" t="s">
        <v>19</v>
      </c>
      <c r="BT47" s="48">
        <f>BX45</f>
        <v>1</v>
      </c>
      <c r="BU47" s="49">
        <f>BZ46</f>
        <v>2</v>
      </c>
      <c r="BV47" s="49" t="s">
        <v>19</v>
      </c>
      <c r="BW47" s="48">
        <f>BX46</f>
        <v>5</v>
      </c>
      <c r="BX47" s="38"/>
      <c r="BY47" s="50" t="s">
        <v>19</v>
      </c>
      <c r="BZ47" s="40"/>
      <c r="CA47" s="49">
        <f>IF(G66&lt;&gt;"",G66,"")</f>
      </c>
      <c r="CB47" s="49" t="s">
        <v>19</v>
      </c>
      <c r="CC47" s="62">
        <f>IF(I66&lt;&gt;"",I66,"")</f>
      </c>
      <c r="CD47" s="46"/>
      <c r="CE47" s="46"/>
      <c r="CF47" s="46"/>
      <c r="CG47" s="46"/>
      <c r="CH47" s="46"/>
      <c r="CI47" s="46"/>
      <c r="CJ47" s="46"/>
      <c r="CK47" s="46"/>
      <c r="CL47" s="46"/>
    </row>
    <row r="48" spans="1:90" s="2" customFormat="1" ht="12" thickBot="1">
      <c r="A48" s="2">
        <f t="shared" si="55"/>
        <v>21</v>
      </c>
      <c r="B48" s="88">
        <v>21</v>
      </c>
      <c r="C48" s="267" t="s">
        <v>74</v>
      </c>
      <c r="D48" s="120"/>
      <c r="E48" s="123">
        <f>SUM(E66,E80,E94,E108,E122,E136,E150,E164,E178,E192,G218,G230,G242,G254,G266,G278,G290,G302,G314,G53)</f>
        <v>0</v>
      </c>
      <c r="F48" s="58" t="s">
        <v>19</v>
      </c>
      <c r="G48" s="126">
        <f>SUM(G66,G80,G94,G108,G122,G136,G150,G164,G178,G192,I218,I230,I242,I254,I266,I278,I290,I302,I314,I53)</f>
        <v>0</v>
      </c>
      <c r="H48" s="89">
        <f t="shared" si="62"/>
        <v>0</v>
      </c>
      <c r="I48" s="150">
        <f t="shared" si="63"/>
        <v>0</v>
      </c>
      <c r="J48" s="89">
        <f>SUM(J66,J80,J94,J108,J122,J136,J150,J164,J178,J192,L218,L230,L242,L254,L266,L278,L290,L302,L314,L53)</f>
        <v>0</v>
      </c>
      <c r="K48" s="89">
        <f>SUM(K66,K80,K94,K108,K122,K136,K150,K164,K178,K192,M218,M230,M242,M254,M266,M278,M290,M302,M314,M53)</f>
        <v>0</v>
      </c>
      <c r="L48" s="90">
        <f>SUM(L66,L80,L94,L108,L122,L136,L150,L164,L178,L192,N218,N230,N242,N254,N266,N278,N290,N302,N314,N53)</f>
        <v>0</v>
      </c>
      <c r="M48" s="4">
        <v>21</v>
      </c>
      <c r="N48" s="147">
        <f t="shared" si="58"/>
        <v>21</v>
      </c>
      <c r="P48" s="79"/>
      <c r="Q48" s="61">
        <v>21</v>
      </c>
      <c r="R48" s="56" t="str">
        <f t="shared" si="59"/>
        <v>--------------</v>
      </c>
      <c r="S48" s="71">
        <f>CC28</f>
      </c>
      <c r="T48" s="57" t="s">
        <v>19</v>
      </c>
      <c r="U48" s="70">
        <f>CA28</f>
      </c>
      <c r="V48" s="69">
        <f>CC29</f>
      </c>
      <c r="W48" s="57" t="s">
        <v>19</v>
      </c>
      <c r="X48" s="68">
        <f>CA29</f>
      </c>
      <c r="Y48" s="64">
        <f>CC30</f>
      </c>
      <c r="Z48" s="64" t="s">
        <v>19</v>
      </c>
      <c r="AA48" s="63">
        <f>CA30</f>
      </c>
      <c r="AB48" s="65">
        <f>CC31</f>
      </c>
      <c r="AC48" s="64" t="s">
        <v>19</v>
      </c>
      <c r="AD48" s="63">
        <f>CA31</f>
      </c>
      <c r="AE48" s="65">
        <f>CC32</f>
      </c>
      <c r="AF48" s="64" t="s">
        <v>19</v>
      </c>
      <c r="AG48" s="63">
        <f>CA32</f>
      </c>
      <c r="AH48" s="65">
        <f>CC33</f>
      </c>
      <c r="AI48" s="64" t="s">
        <v>19</v>
      </c>
      <c r="AJ48" s="63">
        <f>CA33</f>
      </c>
      <c r="AK48" s="65">
        <f>CC34</f>
      </c>
      <c r="AL48" s="64" t="s">
        <v>19</v>
      </c>
      <c r="AM48" s="63">
        <f>CA34</f>
      </c>
      <c r="AN48" s="65">
        <f>CC35</f>
      </c>
      <c r="AO48" s="64" t="s">
        <v>19</v>
      </c>
      <c r="AP48" s="63">
        <f>CA35</f>
      </c>
      <c r="AQ48" s="65">
        <f>CC36</f>
      </c>
      <c r="AR48" s="64" t="s">
        <v>19</v>
      </c>
      <c r="AS48" s="63">
        <f>CA36</f>
      </c>
      <c r="AT48" s="65">
        <f>CC37</f>
      </c>
      <c r="AU48" s="64" t="s">
        <v>19</v>
      </c>
      <c r="AV48" s="63">
        <f>CA37</f>
      </c>
      <c r="AW48" s="65">
        <f>CC38</f>
      </c>
      <c r="AX48" s="64" t="s">
        <v>19</v>
      </c>
      <c r="AY48" s="63">
        <f>CA38</f>
      </c>
      <c r="AZ48" s="65">
        <f>CC39</f>
      </c>
      <c r="BA48" s="64" t="s">
        <v>19</v>
      </c>
      <c r="BB48" s="63">
        <f>CA39</f>
      </c>
      <c r="BC48" s="65">
        <f>CC40</f>
      </c>
      <c r="BD48" s="64" t="s">
        <v>19</v>
      </c>
      <c r="BE48" s="63">
        <f>CA40</f>
      </c>
      <c r="BF48" s="58">
        <f>CC41</f>
      </c>
      <c r="BG48" s="64" t="s">
        <v>19</v>
      </c>
      <c r="BH48" s="58">
        <f>CA41</f>
      </c>
      <c r="BI48" s="66">
        <f>CC42</f>
      </c>
      <c r="BJ48" s="64" t="s">
        <v>19</v>
      </c>
      <c r="BK48" s="67">
        <f>CA42</f>
      </c>
      <c r="BL48" s="58">
        <f>CC43</f>
      </c>
      <c r="BM48" s="64" t="s">
        <v>19</v>
      </c>
      <c r="BN48" s="58">
        <f>CA43</f>
      </c>
      <c r="BO48" s="66">
        <f>CC44</f>
      </c>
      <c r="BP48" s="64" t="s">
        <v>19</v>
      </c>
      <c r="BQ48" s="67">
        <f>CA44</f>
      </c>
      <c r="BR48" s="58">
        <f>CC45</f>
      </c>
      <c r="BS48" s="64" t="s">
        <v>19</v>
      </c>
      <c r="BT48" s="58">
        <f>CA45</f>
      </c>
      <c r="BU48" s="66">
        <f>CC46</f>
      </c>
      <c r="BV48" s="58" t="s">
        <v>19</v>
      </c>
      <c r="BW48" s="67">
        <f>CA46</f>
      </c>
      <c r="BX48" s="58">
        <f>CC47</f>
      </c>
      <c r="BY48" s="58" t="s">
        <v>19</v>
      </c>
      <c r="BZ48" s="67">
        <f>CA47</f>
      </c>
      <c r="CA48" s="59"/>
      <c r="CB48" s="59" t="s">
        <v>19</v>
      </c>
      <c r="CC48" s="60"/>
      <c r="CD48" s="46"/>
      <c r="CE48" s="46"/>
      <c r="CF48" s="46"/>
      <c r="CG48" s="46"/>
      <c r="CH48" s="46"/>
      <c r="CI48" s="46"/>
      <c r="CJ48" s="46"/>
      <c r="CK48" s="46"/>
      <c r="CL48" s="46"/>
    </row>
    <row r="51" spans="3:18" ht="13.5" thickBot="1">
      <c r="C51" s="101"/>
      <c r="D51" s="101"/>
      <c r="H51" s="102"/>
      <c r="I51" s="103"/>
      <c r="J51" s="104"/>
      <c r="K51" s="104"/>
      <c r="L51" s="105"/>
      <c r="M51" s="104"/>
      <c r="N51" s="104"/>
      <c r="O51" s="104"/>
      <c r="P51" s="104"/>
      <c r="Q51" s="104"/>
      <c r="R51" s="104"/>
    </row>
    <row r="52" spans="2:18" s="112" customFormat="1" ht="12.75">
      <c r="B52" s="106" t="s">
        <v>5</v>
      </c>
      <c r="C52" s="107" t="s">
        <v>14</v>
      </c>
      <c r="D52" s="107" t="s">
        <v>15</v>
      </c>
      <c r="E52" s="270" t="s">
        <v>16</v>
      </c>
      <c r="F52" s="270"/>
      <c r="G52" s="271"/>
      <c r="H52" s="108"/>
      <c r="I52" s="109" t="s">
        <v>36</v>
      </c>
      <c r="J52" s="108" t="s">
        <v>37</v>
      </c>
      <c r="K52" s="108" t="s">
        <v>38</v>
      </c>
      <c r="L52" s="108" t="s">
        <v>40</v>
      </c>
      <c r="M52" s="110" t="s">
        <v>38</v>
      </c>
      <c r="N52" s="111" t="s">
        <v>39</v>
      </c>
      <c r="O52" s="110"/>
      <c r="P52" s="110"/>
      <c r="Q52" s="110"/>
      <c r="R52" s="110"/>
    </row>
    <row r="53" spans="2:18" s="137" customFormat="1" ht="33.75" customHeight="1">
      <c r="B53" s="129" t="s">
        <v>4</v>
      </c>
      <c r="C53" s="130" t="str">
        <f aca="true" t="shared" si="64" ref="C53:C58">C28</f>
        <v>Mikus Saulītis</v>
      </c>
      <c r="D53" s="130" t="str">
        <f>C48</f>
        <v>--------------</v>
      </c>
      <c r="E53" s="131"/>
      <c r="F53" s="132" t="s">
        <v>19</v>
      </c>
      <c r="G53" s="133"/>
      <c r="H53" s="134"/>
      <c r="I53" s="135">
        <f>IF(E53&lt;&gt;"",E53,"")</f>
      </c>
      <c r="J53" s="136">
        <f aca="true" t="shared" si="65" ref="J53:J59">IF(E53&gt;G53,1,0)</f>
        <v>0</v>
      </c>
      <c r="K53" s="136">
        <f aca="true" t="shared" si="66" ref="K53:K59">IF(E53="",0,(IF(E53=G53,1,0)))</f>
        <v>0</v>
      </c>
      <c r="L53" s="136">
        <f aca="true" t="shared" si="67" ref="L53:L59">IF(E53&lt;G53,1,0)</f>
        <v>0</v>
      </c>
      <c r="M53" s="136">
        <f>K53</f>
        <v>0</v>
      </c>
      <c r="N53" s="136">
        <f>J53</f>
        <v>0</v>
      </c>
      <c r="O53" s="136"/>
      <c r="P53" s="136"/>
      <c r="Q53" s="136"/>
      <c r="R53" s="136"/>
    </row>
    <row r="54" spans="2:18" s="137" customFormat="1" ht="33.75" customHeight="1">
      <c r="B54" s="129" t="s">
        <v>1</v>
      </c>
      <c r="C54" s="130" t="str">
        <f t="shared" si="64"/>
        <v>Egīls Belševics</v>
      </c>
      <c r="D54" s="130" t="str">
        <f>C47</f>
        <v>Kristaps Zarinieks</v>
      </c>
      <c r="E54" s="131">
        <v>7</v>
      </c>
      <c r="F54" s="132" t="s">
        <v>19</v>
      </c>
      <c r="G54" s="133">
        <v>4</v>
      </c>
      <c r="H54" s="134"/>
      <c r="I54" s="135">
        <f aca="true" t="shared" si="68" ref="I54:I62">IF(E54&lt;&gt;"",E54,"")</f>
        <v>7</v>
      </c>
      <c r="J54" s="136">
        <f t="shared" si="65"/>
        <v>1</v>
      </c>
      <c r="K54" s="136">
        <f t="shared" si="66"/>
        <v>0</v>
      </c>
      <c r="L54" s="136">
        <f t="shared" si="67"/>
        <v>0</v>
      </c>
      <c r="M54" s="136">
        <f aca="true" t="shared" si="69" ref="M54:M135">K54</f>
        <v>0</v>
      </c>
      <c r="N54" s="136">
        <f aca="true" t="shared" si="70" ref="N54:N135">J54</f>
        <v>1</v>
      </c>
      <c r="O54" s="136"/>
      <c r="P54" s="136"/>
      <c r="Q54" s="136"/>
      <c r="R54" s="136"/>
    </row>
    <row r="55" spans="2:18" s="137" customFormat="1" ht="33.75" customHeight="1">
      <c r="B55" s="129" t="s">
        <v>2</v>
      </c>
      <c r="C55" s="130" t="str">
        <f t="shared" si="64"/>
        <v>Eduards Paķis</v>
      </c>
      <c r="D55" s="130" t="str">
        <f>C46</f>
        <v>Gundega Paķe</v>
      </c>
      <c r="E55" s="131">
        <v>4</v>
      </c>
      <c r="F55" s="138" t="s">
        <v>19</v>
      </c>
      <c r="G55" s="133">
        <v>0</v>
      </c>
      <c r="H55" s="134"/>
      <c r="I55" s="135">
        <f t="shared" si="68"/>
        <v>4</v>
      </c>
      <c r="J55" s="136">
        <f t="shared" si="65"/>
        <v>1</v>
      </c>
      <c r="K55" s="136">
        <f t="shared" si="66"/>
        <v>0</v>
      </c>
      <c r="L55" s="136">
        <f t="shared" si="67"/>
        <v>0</v>
      </c>
      <c r="M55" s="136">
        <f t="shared" si="69"/>
        <v>0</v>
      </c>
      <c r="N55" s="136">
        <f t="shared" si="70"/>
        <v>1</v>
      </c>
      <c r="O55" s="136"/>
      <c r="P55" s="136"/>
      <c r="Q55" s="136"/>
      <c r="R55" s="136"/>
    </row>
    <row r="56" spans="2:18" s="137" customFormat="1" ht="33.75" customHeight="1">
      <c r="B56" s="129" t="s">
        <v>3</v>
      </c>
      <c r="C56" s="130" t="str">
        <f t="shared" si="64"/>
        <v>Ēriks Kuharjonoks</v>
      </c>
      <c r="D56" s="130" t="str">
        <f>C45</f>
        <v>Aivars Vāvers</v>
      </c>
      <c r="E56" s="131">
        <v>4</v>
      </c>
      <c r="F56" s="138" t="s">
        <v>19</v>
      </c>
      <c r="G56" s="133">
        <v>1</v>
      </c>
      <c r="H56" s="134"/>
      <c r="I56" s="135">
        <f t="shared" si="68"/>
        <v>4</v>
      </c>
      <c r="J56" s="136">
        <f t="shared" si="65"/>
        <v>1</v>
      </c>
      <c r="K56" s="136">
        <f t="shared" si="66"/>
        <v>0</v>
      </c>
      <c r="L56" s="136">
        <f t="shared" si="67"/>
        <v>0</v>
      </c>
      <c r="M56" s="136">
        <f t="shared" si="69"/>
        <v>0</v>
      </c>
      <c r="N56" s="136">
        <f t="shared" si="70"/>
        <v>1</v>
      </c>
      <c r="O56" s="136"/>
      <c r="P56" s="136"/>
      <c r="Q56" s="136"/>
      <c r="R56" s="136"/>
    </row>
    <row r="57" spans="2:18" s="137" customFormat="1" ht="33.75" customHeight="1">
      <c r="B57" s="129" t="s">
        <v>27</v>
      </c>
      <c r="C57" s="130" t="str">
        <f t="shared" si="64"/>
        <v>Ilze Zuce-Tenča</v>
      </c>
      <c r="D57" s="130" t="str">
        <f>C44</f>
        <v>Dārta Ozoliņa</v>
      </c>
      <c r="E57" s="131">
        <v>0</v>
      </c>
      <c r="F57" s="138" t="s">
        <v>19</v>
      </c>
      <c r="G57" s="133">
        <v>6</v>
      </c>
      <c r="H57" s="134"/>
      <c r="I57" s="135">
        <f t="shared" si="68"/>
        <v>0</v>
      </c>
      <c r="J57" s="136">
        <f t="shared" si="65"/>
        <v>0</v>
      </c>
      <c r="K57" s="136">
        <f t="shared" si="66"/>
        <v>0</v>
      </c>
      <c r="L57" s="136">
        <f t="shared" si="67"/>
        <v>1</v>
      </c>
      <c r="M57" s="136">
        <f t="shared" si="69"/>
        <v>0</v>
      </c>
      <c r="N57" s="136">
        <f t="shared" si="70"/>
        <v>0</v>
      </c>
      <c r="O57" s="136"/>
      <c r="P57" s="136"/>
      <c r="Q57" s="136"/>
      <c r="R57" s="136"/>
    </row>
    <row r="58" spans="2:18" s="137" customFormat="1" ht="33.75" customHeight="1">
      <c r="B58" s="129" t="s">
        <v>32</v>
      </c>
      <c r="C58" s="130" t="str">
        <f t="shared" si="64"/>
        <v>Artjoms Zaharovs</v>
      </c>
      <c r="D58" s="130" t="str">
        <f>C43</f>
        <v>Ilgvars Pavlovskis</v>
      </c>
      <c r="E58" s="131">
        <v>4</v>
      </c>
      <c r="F58" s="138" t="s">
        <v>19</v>
      </c>
      <c r="G58" s="133">
        <v>1</v>
      </c>
      <c r="H58" s="134"/>
      <c r="I58" s="135">
        <f t="shared" si="68"/>
        <v>4</v>
      </c>
      <c r="J58" s="136">
        <f t="shared" si="65"/>
        <v>1</v>
      </c>
      <c r="K58" s="136">
        <f t="shared" si="66"/>
        <v>0</v>
      </c>
      <c r="L58" s="136">
        <f t="shared" si="67"/>
        <v>0</v>
      </c>
      <c r="M58" s="136">
        <f t="shared" si="69"/>
        <v>0</v>
      </c>
      <c r="N58" s="136">
        <f t="shared" si="70"/>
        <v>1</v>
      </c>
      <c r="O58" s="136"/>
      <c r="P58" s="136"/>
      <c r="Q58" s="136"/>
      <c r="R58" s="136"/>
    </row>
    <row r="59" spans="2:18" s="137" customFormat="1" ht="33.75" customHeight="1">
      <c r="B59" s="129" t="s">
        <v>35</v>
      </c>
      <c r="C59" s="130" t="str">
        <f>C34</f>
        <v>Edgars Strazds</v>
      </c>
      <c r="D59" s="130" t="str">
        <f>C42</f>
        <v>Intars Žubeckis</v>
      </c>
      <c r="E59" s="131">
        <v>0</v>
      </c>
      <c r="F59" s="138" t="s">
        <v>19</v>
      </c>
      <c r="G59" s="133">
        <v>10</v>
      </c>
      <c r="H59" s="134"/>
      <c r="I59" s="135">
        <f t="shared" si="68"/>
        <v>0</v>
      </c>
      <c r="J59" s="136">
        <f t="shared" si="65"/>
        <v>0</v>
      </c>
      <c r="K59" s="136">
        <f t="shared" si="66"/>
        <v>0</v>
      </c>
      <c r="L59" s="136">
        <f t="shared" si="67"/>
        <v>1</v>
      </c>
      <c r="M59" s="136">
        <f t="shared" si="69"/>
        <v>0</v>
      </c>
      <c r="N59" s="136">
        <f t="shared" si="70"/>
        <v>0</v>
      </c>
      <c r="O59" s="136"/>
      <c r="P59" s="136"/>
      <c r="Q59" s="136"/>
      <c r="R59" s="136"/>
    </row>
    <row r="60" spans="2:18" s="137" customFormat="1" ht="33.75" customHeight="1">
      <c r="B60" s="129" t="s">
        <v>41</v>
      </c>
      <c r="C60" s="130" t="str">
        <f>C35</f>
        <v>Haralds Gals</v>
      </c>
      <c r="D60" s="130" t="str">
        <f>C41</f>
        <v>Mārtiņš Gūtmanis</v>
      </c>
      <c r="E60" s="131">
        <v>4</v>
      </c>
      <c r="F60" s="138" t="s">
        <v>19</v>
      </c>
      <c r="G60" s="133">
        <v>2</v>
      </c>
      <c r="H60" s="134"/>
      <c r="I60" s="135">
        <f t="shared" si="68"/>
        <v>4</v>
      </c>
      <c r="J60" s="136">
        <f>IF(E60&gt;G60,1,0)</f>
        <v>1</v>
      </c>
      <c r="K60" s="136">
        <f>IF(E60="",0,(IF(E60=G60,1,0)))</f>
        <v>0</v>
      </c>
      <c r="L60" s="136">
        <f>IF(E60&lt;G60,1,0)</f>
        <v>0</v>
      </c>
      <c r="M60" s="136">
        <f>K60</f>
        <v>0</v>
      </c>
      <c r="N60" s="136">
        <f>J60</f>
        <v>1</v>
      </c>
      <c r="O60" s="136"/>
      <c r="P60" s="136"/>
      <c r="Q60" s="136"/>
      <c r="R60" s="136"/>
    </row>
    <row r="61" spans="2:18" s="137" customFormat="1" ht="33.75" customHeight="1">
      <c r="B61" s="129" t="s">
        <v>46</v>
      </c>
      <c r="C61" s="130" t="str">
        <f>C36</f>
        <v>Kaspars Dubavs</v>
      </c>
      <c r="D61" s="130" t="str">
        <f>C40</f>
        <v>Arnis Vītols</v>
      </c>
      <c r="E61" s="131">
        <v>0</v>
      </c>
      <c r="F61" s="138" t="s">
        <v>19</v>
      </c>
      <c r="G61" s="133">
        <v>4</v>
      </c>
      <c r="H61" s="134"/>
      <c r="I61" s="135">
        <f t="shared" si="68"/>
        <v>0</v>
      </c>
      <c r="J61" s="136">
        <f>IF(E61&gt;G61,1,0)</f>
        <v>0</v>
      </c>
      <c r="K61" s="136">
        <f>IF(E61="",0,(IF(E61=G61,1,0)))</f>
        <v>0</v>
      </c>
      <c r="L61" s="136">
        <f>IF(E61&lt;G61,1,0)</f>
        <v>1</v>
      </c>
      <c r="M61" s="136">
        <f>K61</f>
        <v>0</v>
      </c>
      <c r="N61" s="136">
        <f>J61</f>
        <v>0</v>
      </c>
      <c r="O61" s="136"/>
      <c r="P61" s="136"/>
      <c r="Q61" s="136"/>
      <c r="R61" s="136"/>
    </row>
    <row r="62" spans="2:18" s="137" customFormat="1" ht="33.75" customHeight="1" thickBot="1">
      <c r="B62" s="139" t="s">
        <v>47</v>
      </c>
      <c r="C62" s="140" t="str">
        <f>C37</f>
        <v>Kaspars Gūtmanis</v>
      </c>
      <c r="D62" s="140" t="str">
        <f>C39</f>
        <v>Edijs Vāvers</v>
      </c>
      <c r="E62" s="141">
        <v>0</v>
      </c>
      <c r="F62" s="142" t="s">
        <v>19</v>
      </c>
      <c r="G62" s="143">
        <v>3</v>
      </c>
      <c r="H62" s="134"/>
      <c r="I62" s="135">
        <f t="shared" si="68"/>
        <v>0</v>
      </c>
      <c r="J62" s="136">
        <f>IF(E62&gt;G62,1,0)</f>
        <v>0</v>
      </c>
      <c r="K62" s="136">
        <f>IF(E62="",0,(IF(E62=G62,1,0)))</f>
        <v>0</v>
      </c>
      <c r="L62" s="136">
        <f>IF(E62&lt;G62,1,0)</f>
        <v>1</v>
      </c>
      <c r="M62" s="136">
        <f>K62</f>
        <v>0</v>
      </c>
      <c r="N62" s="136">
        <f>J62</f>
        <v>0</v>
      </c>
      <c r="O62" s="136"/>
      <c r="P62" s="136"/>
      <c r="Q62" s="136"/>
      <c r="R62" s="136"/>
    </row>
    <row r="63" spans="2:18" ht="12.75">
      <c r="B63" s="93" t="s">
        <v>0</v>
      </c>
      <c r="C63" s="272" t="str">
        <f>C38</f>
        <v>Matīss Saulītis</v>
      </c>
      <c r="D63" s="272"/>
      <c r="H63" s="102"/>
      <c r="I63" s="73"/>
      <c r="J63" s="104"/>
      <c r="K63" s="104"/>
      <c r="L63" s="104"/>
      <c r="M63" s="104"/>
      <c r="N63" s="104"/>
      <c r="O63" s="104"/>
      <c r="P63" s="104"/>
      <c r="Q63" s="104"/>
      <c r="R63" s="104"/>
    </row>
    <row r="64" spans="8:18" ht="13.5" thickBot="1">
      <c r="H64" s="102"/>
      <c r="I64" s="73"/>
      <c r="J64" s="104"/>
      <c r="K64" s="104"/>
      <c r="L64" s="104"/>
      <c r="M64" s="104"/>
      <c r="N64" s="104"/>
      <c r="O64" s="104"/>
      <c r="P64" s="104"/>
      <c r="Q64" s="104"/>
      <c r="R64" s="104"/>
    </row>
    <row r="65" spans="2:19" s="112" customFormat="1" ht="12.75">
      <c r="B65" s="106" t="s">
        <v>6</v>
      </c>
      <c r="C65" s="107" t="s">
        <v>14</v>
      </c>
      <c r="D65" s="107" t="s">
        <v>15</v>
      </c>
      <c r="E65" s="270" t="s">
        <v>16</v>
      </c>
      <c r="F65" s="270"/>
      <c r="G65" s="271"/>
      <c r="H65" s="108"/>
      <c r="I65" s="73"/>
      <c r="J65" s="104"/>
      <c r="K65" s="104"/>
      <c r="L65" s="104"/>
      <c r="M65" s="104"/>
      <c r="N65" s="104"/>
      <c r="O65" s="110"/>
      <c r="P65" s="110"/>
      <c r="Q65" s="110"/>
      <c r="R65" s="104"/>
      <c r="S65" s="93"/>
    </row>
    <row r="66" spans="2:18" s="137" customFormat="1" ht="33.75" customHeight="1">
      <c r="B66" s="129" t="s">
        <v>4</v>
      </c>
      <c r="C66" s="130" t="str">
        <f>C48</f>
        <v>--------------</v>
      </c>
      <c r="D66" s="130" t="str">
        <f>C47</f>
        <v>Kristaps Zarinieks</v>
      </c>
      <c r="E66" s="131"/>
      <c r="F66" s="132" t="s">
        <v>19</v>
      </c>
      <c r="G66" s="133"/>
      <c r="H66" s="134"/>
      <c r="I66" s="135">
        <f>IF(E66&lt;&gt;"",E66,"")</f>
      </c>
      <c r="J66" s="136">
        <f aca="true" t="shared" si="71" ref="J66:J73">IF(E66&gt;G66,1,0)</f>
        <v>0</v>
      </c>
      <c r="K66" s="136">
        <f aca="true" t="shared" si="72" ref="K66:K73">IF(E66="",0,(IF(E66=G66,1,0)))</f>
        <v>0</v>
      </c>
      <c r="L66" s="136">
        <f aca="true" t="shared" si="73" ref="L66:L73">IF(E66&lt;G66,1,0)</f>
        <v>0</v>
      </c>
      <c r="M66" s="136">
        <f t="shared" si="69"/>
        <v>0</v>
      </c>
      <c r="N66" s="136">
        <f t="shared" si="70"/>
        <v>0</v>
      </c>
      <c r="O66" s="136"/>
      <c r="P66" s="136"/>
      <c r="Q66" s="136"/>
      <c r="R66" s="136"/>
    </row>
    <row r="67" spans="2:18" s="137" customFormat="1" ht="33.75" customHeight="1">
      <c r="B67" s="129" t="s">
        <v>1</v>
      </c>
      <c r="C67" s="130" t="str">
        <f aca="true" t="shared" si="74" ref="C67:C72">C28</f>
        <v>Mikus Saulītis</v>
      </c>
      <c r="D67" s="130" t="str">
        <f>C46</f>
        <v>Gundega Paķe</v>
      </c>
      <c r="E67" s="131">
        <v>5</v>
      </c>
      <c r="F67" s="132" t="s">
        <v>19</v>
      </c>
      <c r="G67" s="133">
        <v>2</v>
      </c>
      <c r="H67" s="134"/>
      <c r="I67" s="135">
        <f aca="true" t="shared" si="75" ref="I67:I75">IF(E67&lt;&gt;"",E67,"")</f>
        <v>5</v>
      </c>
      <c r="J67" s="136">
        <f t="shared" si="71"/>
        <v>1</v>
      </c>
      <c r="K67" s="136">
        <f t="shared" si="72"/>
        <v>0</v>
      </c>
      <c r="L67" s="136">
        <f t="shared" si="73"/>
        <v>0</v>
      </c>
      <c r="M67" s="136">
        <f t="shared" si="69"/>
        <v>0</v>
      </c>
      <c r="N67" s="136">
        <f t="shared" si="70"/>
        <v>1</v>
      </c>
      <c r="O67" s="136"/>
      <c r="P67" s="136"/>
      <c r="Q67" s="136"/>
      <c r="R67" s="136"/>
    </row>
    <row r="68" spans="2:18" s="137" customFormat="1" ht="33.75" customHeight="1">
      <c r="B68" s="129" t="s">
        <v>2</v>
      </c>
      <c r="C68" s="130" t="str">
        <f t="shared" si="74"/>
        <v>Egīls Belševics</v>
      </c>
      <c r="D68" s="130" t="str">
        <f>C45</f>
        <v>Aivars Vāvers</v>
      </c>
      <c r="E68" s="131">
        <v>2</v>
      </c>
      <c r="F68" s="138" t="s">
        <v>19</v>
      </c>
      <c r="G68" s="133">
        <v>4</v>
      </c>
      <c r="H68" s="134"/>
      <c r="I68" s="135">
        <f t="shared" si="75"/>
        <v>2</v>
      </c>
      <c r="J68" s="136">
        <f t="shared" si="71"/>
        <v>0</v>
      </c>
      <c r="K68" s="136">
        <f t="shared" si="72"/>
        <v>0</v>
      </c>
      <c r="L68" s="136">
        <f t="shared" si="73"/>
        <v>1</v>
      </c>
      <c r="M68" s="136">
        <f t="shared" si="69"/>
        <v>0</v>
      </c>
      <c r="N68" s="136">
        <f t="shared" si="70"/>
        <v>0</v>
      </c>
      <c r="O68" s="136"/>
      <c r="P68" s="136"/>
      <c r="Q68" s="136"/>
      <c r="R68" s="136"/>
    </row>
    <row r="69" spans="2:18" s="137" customFormat="1" ht="33.75" customHeight="1">
      <c r="B69" s="129" t="s">
        <v>3</v>
      </c>
      <c r="C69" s="130" t="str">
        <f t="shared" si="74"/>
        <v>Eduards Paķis</v>
      </c>
      <c r="D69" s="130" t="str">
        <f>C44</f>
        <v>Dārta Ozoliņa</v>
      </c>
      <c r="E69" s="131">
        <v>3</v>
      </c>
      <c r="F69" s="138" t="s">
        <v>19</v>
      </c>
      <c r="G69" s="133">
        <v>2</v>
      </c>
      <c r="H69" s="134"/>
      <c r="I69" s="135">
        <f t="shared" si="75"/>
        <v>3</v>
      </c>
      <c r="J69" s="136">
        <f t="shared" si="71"/>
        <v>1</v>
      </c>
      <c r="K69" s="136">
        <f t="shared" si="72"/>
        <v>0</v>
      </c>
      <c r="L69" s="136">
        <f t="shared" si="73"/>
        <v>0</v>
      </c>
      <c r="M69" s="136">
        <f t="shared" si="69"/>
        <v>0</v>
      </c>
      <c r="N69" s="136">
        <f t="shared" si="70"/>
        <v>1</v>
      </c>
      <c r="O69" s="136"/>
      <c r="P69" s="136"/>
      <c r="Q69" s="136"/>
      <c r="R69" s="136"/>
    </row>
    <row r="70" spans="2:18" s="137" customFormat="1" ht="33.75" customHeight="1">
      <c r="B70" s="129" t="s">
        <v>27</v>
      </c>
      <c r="C70" s="130" t="str">
        <f t="shared" si="74"/>
        <v>Ēriks Kuharjonoks</v>
      </c>
      <c r="D70" s="130" t="str">
        <f>C43</f>
        <v>Ilgvars Pavlovskis</v>
      </c>
      <c r="E70" s="131">
        <v>2</v>
      </c>
      <c r="F70" s="138" t="s">
        <v>19</v>
      </c>
      <c r="G70" s="133">
        <v>4</v>
      </c>
      <c r="H70" s="134"/>
      <c r="I70" s="135">
        <f t="shared" si="75"/>
        <v>2</v>
      </c>
      <c r="J70" s="136">
        <f t="shared" si="71"/>
        <v>0</v>
      </c>
      <c r="K70" s="136">
        <f t="shared" si="72"/>
        <v>0</v>
      </c>
      <c r="L70" s="136">
        <f t="shared" si="73"/>
        <v>1</v>
      </c>
      <c r="M70" s="136">
        <f t="shared" si="69"/>
        <v>0</v>
      </c>
      <c r="N70" s="136">
        <f t="shared" si="70"/>
        <v>0</v>
      </c>
      <c r="O70" s="136"/>
      <c r="P70" s="136"/>
      <c r="Q70" s="136"/>
      <c r="R70" s="136"/>
    </row>
    <row r="71" spans="2:18" s="137" customFormat="1" ht="33.75" customHeight="1">
      <c r="B71" s="129" t="s">
        <v>32</v>
      </c>
      <c r="C71" s="130" t="str">
        <f t="shared" si="74"/>
        <v>Ilze Zuce-Tenča</v>
      </c>
      <c r="D71" s="130" t="str">
        <f>C42</f>
        <v>Intars Žubeckis</v>
      </c>
      <c r="E71" s="131">
        <v>1</v>
      </c>
      <c r="F71" s="138" t="s">
        <v>19</v>
      </c>
      <c r="G71" s="133">
        <v>5</v>
      </c>
      <c r="H71" s="134"/>
      <c r="I71" s="135">
        <f t="shared" si="75"/>
        <v>1</v>
      </c>
      <c r="J71" s="136">
        <f t="shared" si="71"/>
        <v>0</v>
      </c>
      <c r="K71" s="136">
        <f t="shared" si="72"/>
        <v>0</v>
      </c>
      <c r="L71" s="136">
        <f t="shared" si="73"/>
        <v>1</v>
      </c>
      <c r="M71" s="136">
        <f t="shared" si="69"/>
        <v>0</v>
      </c>
      <c r="N71" s="136">
        <f t="shared" si="70"/>
        <v>0</v>
      </c>
      <c r="O71" s="136"/>
      <c r="P71" s="136"/>
      <c r="Q71" s="136"/>
      <c r="R71" s="136"/>
    </row>
    <row r="72" spans="2:18" s="137" customFormat="1" ht="33.75" customHeight="1">
      <c r="B72" s="129" t="s">
        <v>35</v>
      </c>
      <c r="C72" s="130" t="str">
        <f t="shared" si="74"/>
        <v>Artjoms Zaharovs</v>
      </c>
      <c r="D72" s="130" t="str">
        <f>C41</f>
        <v>Mārtiņš Gūtmanis</v>
      </c>
      <c r="E72" s="131">
        <v>5</v>
      </c>
      <c r="F72" s="138" t="s">
        <v>19</v>
      </c>
      <c r="G72" s="133">
        <v>0</v>
      </c>
      <c r="H72" s="134"/>
      <c r="I72" s="135">
        <f t="shared" si="75"/>
        <v>5</v>
      </c>
      <c r="J72" s="136">
        <f t="shared" si="71"/>
        <v>1</v>
      </c>
      <c r="K72" s="136">
        <f t="shared" si="72"/>
        <v>0</v>
      </c>
      <c r="L72" s="136">
        <f t="shared" si="73"/>
        <v>0</v>
      </c>
      <c r="M72" s="136">
        <f t="shared" si="69"/>
        <v>0</v>
      </c>
      <c r="N72" s="136">
        <f t="shared" si="70"/>
        <v>1</v>
      </c>
      <c r="O72" s="136"/>
      <c r="P72" s="136"/>
      <c r="Q72" s="136"/>
      <c r="R72" s="136"/>
    </row>
    <row r="73" spans="2:18" s="137" customFormat="1" ht="33.75" customHeight="1">
      <c r="B73" s="129" t="s">
        <v>41</v>
      </c>
      <c r="C73" s="130" t="str">
        <f>C34</f>
        <v>Edgars Strazds</v>
      </c>
      <c r="D73" s="130" t="str">
        <f>C40</f>
        <v>Arnis Vītols</v>
      </c>
      <c r="E73" s="131">
        <v>0</v>
      </c>
      <c r="F73" s="138" t="s">
        <v>19</v>
      </c>
      <c r="G73" s="133">
        <v>10</v>
      </c>
      <c r="H73" s="134"/>
      <c r="I73" s="135">
        <f t="shared" si="75"/>
        <v>0</v>
      </c>
      <c r="J73" s="136">
        <f t="shared" si="71"/>
        <v>0</v>
      </c>
      <c r="K73" s="136">
        <f t="shared" si="72"/>
        <v>0</v>
      </c>
      <c r="L73" s="136">
        <f t="shared" si="73"/>
        <v>1</v>
      </c>
      <c r="M73" s="136">
        <f t="shared" si="69"/>
        <v>0</v>
      </c>
      <c r="N73" s="136">
        <f t="shared" si="70"/>
        <v>0</v>
      </c>
      <c r="O73" s="136"/>
      <c r="P73" s="136"/>
      <c r="Q73" s="136"/>
      <c r="R73" s="136"/>
    </row>
    <row r="74" spans="2:18" s="137" customFormat="1" ht="33.75" customHeight="1">
      <c r="B74" s="129" t="s">
        <v>46</v>
      </c>
      <c r="C74" s="130" t="str">
        <f>C35</f>
        <v>Haralds Gals</v>
      </c>
      <c r="D74" s="130" t="str">
        <f>C39</f>
        <v>Edijs Vāvers</v>
      </c>
      <c r="E74" s="131">
        <v>3</v>
      </c>
      <c r="F74" s="138" t="s">
        <v>19</v>
      </c>
      <c r="G74" s="133">
        <v>5</v>
      </c>
      <c r="H74" s="134"/>
      <c r="I74" s="135">
        <f t="shared" si="75"/>
        <v>3</v>
      </c>
      <c r="J74" s="136">
        <f>IF(E74&gt;G74,1,0)</f>
        <v>0</v>
      </c>
      <c r="K74" s="136">
        <f>IF(E74="",0,(IF(E74=G74,1,0)))</f>
        <v>0</v>
      </c>
      <c r="L74" s="136">
        <f>IF(E74&lt;G74,1,0)</f>
        <v>1</v>
      </c>
      <c r="M74" s="136">
        <f>K74</f>
        <v>0</v>
      </c>
      <c r="N74" s="136">
        <f>J74</f>
        <v>0</v>
      </c>
      <c r="O74" s="136"/>
      <c r="P74" s="136"/>
      <c r="Q74" s="136"/>
      <c r="R74" s="136"/>
    </row>
    <row r="75" spans="2:18" s="137" customFormat="1" ht="33.75" customHeight="1" thickBot="1">
      <c r="B75" s="139" t="s">
        <v>47</v>
      </c>
      <c r="C75" s="140" t="str">
        <f>C36</f>
        <v>Kaspars Dubavs</v>
      </c>
      <c r="D75" s="140" t="str">
        <f>C38</f>
        <v>Matīss Saulītis</v>
      </c>
      <c r="E75" s="141">
        <v>5</v>
      </c>
      <c r="F75" s="142" t="s">
        <v>19</v>
      </c>
      <c r="G75" s="143">
        <v>7</v>
      </c>
      <c r="H75" s="134"/>
      <c r="I75" s="135">
        <f t="shared" si="75"/>
        <v>5</v>
      </c>
      <c r="J75" s="136">
        <f>IF(E75&gt;G75,1,0)</f>
        <v>0</v>
      </c>
      <c r="K75" s="136">
        <f>IF(E75="",0,(IF(E75=G75,1,0)))</f>
        <v>0</v>
      </c>
      <c r="L75" s="136">
        <f>IF(E75&lt;G75,1,0)</f>
        <v>1</v>
      </c>
      <c r="M75" s="136">
        <f>K75</f>
        <v>0</v>
      </c>
      <c r="N75" s="136">
        <f>J75</f>
        <v>0</v>
      </c>
      <c r="O75" s="136"/>
      <c r="P75" s="136"/>
      <c r="Q75" s="136"/>
      <c r="R75" s="136"/>
    </row>
    <row r="76" spans="2:18" ht="12.75">
      <c r="B76" s="93" t="s">
        <v>0</v>
      </c>
      <c r="C76" s="272" t="str">
        <f>C37</f>
        <v>Kaspars Gūtmanis</v>
      </c>
      <c r="D76" s="272"/>
      <c r="H76" s="102"/>
      <c r="I76" s="73"/>
      <c r="J76" s="104"/>
      <c r="K76" s="104"/>
      <c r="L76" s="104"/>
      <c r="M76" s="104"/>
      <c r="N76" s="104"/>
      <c r="O76" s="104"/>
      <c r="P76" s="104"/>
      <c r="Q76" s="104"/>
      <c r="R76" s="104"/>
    </row>
    <row r="77" spans="8:18" ht="13.5" thickBot="1">
      <c r="H77" s="102"/>
      <c r="I77" s="73"/>
      <c r="J77" s="104"/>
      <c r="K77" s="104"/>
      <c r="L77" s="104"/>
      <c r="M77" s="104"/>
      <c r="N77" s="104"/>
      <c r="O77" s="104"/>
      <c r="P77" s="104"/>
      <c r="Q77" s="104"/>
      <c r="R77" s="104"/>
    </row>
    <row r="78" spans="2:19" s="112" customFormat="1" ht="12.75">
      <c r="B78" s="106" t="s">
        <v>7</v>
      </c>
      <c r="C78" s="107" t="s">
        <v>14</v>
      </c>
      <c r="D78" s="107" t="s">
        <v>15</v>
      </c>
      <c r="E78" s="270" t="s">
        <v>16</v>
      </c>
      <c r="F78" s="270"/>
      <c r="G78" s="271"/>
      <c r="H78" s="108"/>
      <c r="I78" s="73"/>
      <c r="J78" s="104"/>
      <c r="K78" s="104"/>
      <c r="L78" s="104"/>
      <c r="M78" s="104"/>
      <c r="N78" s="104"/>
      <c r="O78" s="110"/>
      <c r="P78" s="110"/>
      <c r="Q78" s="110"/>
      <c r="R78" s="104"/>
      <c r="S78" s="93"/>
    </row>
    <row r="79" spans="2:18" s="137" customFormat="1" ht="33.75" customHeight="1">
      <c r="B79" s="129" t="s">
        <v>4</v>
      </c>
      <c r="C79" s="130" t="str">
        <f>C47</f>
        <v>Kristaps Zarinieks</v>
      </c>
      <c r="D79" s="130" t="str">
        <f>C46</f>
        <v>Gundega Paķe</v>
      </c>
      <c r="E79" s="131">
        <v>2</v>
      </c>
      <c r="F79" s="132" t="s">
        <v>19</v>
      </c>
      <c r="G79" s="133">
        <v>5</v>
      </c>
      <c r="H79" s="134"/>
      <c r="I79" s="135">
        <f>IF(E79&lt;&gt;"",E79,"")</f>
        <v>2</v>
      </c>
      <c r="J79" s="136">
        <f aca="true" t="shared" si="76" ref="J79:J86">IF(E79&gt;G79,1,0)</f>
        <v>0</v>
      </c>
      <c r="K79" s="136">
        <f aca="true" t="shared" si="77" ref="K79:K86">IF(E79="",0,(IF(E79=G79,1,0)))</f>
        <v>0</v>
      </c>
      <c r="L79" s="136">
        <f aca="true" t="shared" si="78" ref="L79:L86">IF(E79&lt;G79,1,0)</f>
        <v>1</v>
      </c>
      <c r="M79" s="136">
        <f t="shared" si="69"/>
        <v>0</v>
      </c>
      <c r="N79" s="136">
        <f t="shared" si="70"/>
        <v>0</v>
      </c>
      <c r="O79" s="136"/>
      <c r="P79" s="136"/>
      <c r="Q79" s="136"/>
      <c r="R79" s="136"/>
    </row>
    <row r="80" spans="2:18" s="137" customFormat="1" ht="33.75" customHeight="1">
      <c r="B80" s="129" t="s">
        <v>1</v>
      </c>
      <c r="C80" s="130" t="str">
        <f>C48</f>
        <v>--------------</v>
      </c>
      <c r="D80" s="130" t="str">
        <f>C45</f>
        <v>Aivars Vāvers</v>
      </c>
      <c r="E80" s="131"/>
      <c r="F80" s="132" t="s">
        <v>19</v>
      </c>
      <c r="G80" s="133"/>
      <c r="H80" s="134"/>
      <c r="I80" s="135">
        <f aca="true" t="shared" si="79" ref="I80:I88">IF(E80&lt;&gt;"",E80,"")</f>
      </c>
      <c r="J80" s="136">
        <f t="shared" si="76"/>
        <v>0</v>
      </c>
      <c r="K80" s="136">
        <f t="shared" si="77"/>
        <v>0</v>
      </c>
      <c r="L80" s="136">
        <f t="shared" si="78"/>
        <v>0</v>
      </c>
      <c r="M80" s="136">
        <f t="shared" si="69"/>
        <v>0</v>
      </c>
      <c r="N80" s="136">
        <f t="shared" si="70"/>
        <v>0</v>
      </c>
      <c r="O80" s="136"/>
      <c r="P80" s="136"/>
      <c r="Q80" s="136"/>
      <c r="R80" s="136"/>
    </row>
    <row r="81" spans="2:18" s="137" customFormat="1" ht="33.75" customHeight="1">
      <c r="B81" s="129" t="s">
        <v>2</v>
      </c>
      <c r="C81" s="130" t="str">
        <f aca="true" t="shared" si="80" ref="C81:C86">C28</f>
        <v>Mikus Saulītis</v>
      </c>
      <c r="D81" s="130" t="str">
        <f>C44</f>
        <v>Dārta Ozoliņa</v>
      </c>
      <c r="E81" s="131">
        <v>7</v>
      </c>
      <c r="F81" s="138" t="s">
        <v>19</v>
      </c>
      <c r="G81" s="133">
        <v>2</v>
      </c>
      <c r="H81" s="134"/>
      <c r="I81" s="135">
        <f t="shared" si="79"/>
        <v>7</v>
      </c>
      <c r="J81" s="136">
        <f t="shared" si="76"/>
        <v>1</v>
      </c>
      <c r="K81" s="136">
        <f t="shared" si="77"/>
        <v>0</v>
      </c>
      <c r="L81" s="136">
        <f t="shared" si="78"/>
        <v>0</v>
      </c>
      <c r="M81" s="136">
        <f t="shared" si="69"/>
        <v>0</v>
      </c>
      <c r="N81" s="136">
        <f t="shared" si="70"/>
        <v>1</v>
      </c>
      <c r="O81" s="136"/>
      <c r="P81" s="136"/>
      <c r="Q81" s="136"/>
      <c r="R81" s="136"/>
    </row>
    <row r="82" spans="2:18" s="137" customFormat="1" ht="33.75" customHeight="1">
      <c r="B82" s="129" t="s">
        <v>3</v>
      </c>
      <c r="C82" s="130" t="str">
        <f t="shared" si="80"/>
        <v>Egīls Belševics</v>
      </c>
      <c r="D82" s="130" t="str">
        <f>C43</f>
        <v>Ilgvars Pavlovskis</v>
      </c>
      <c r="E82" s="131">
        <v>0</v>
      </c>
      <c r="F82" s="138" t="s">
        <v>19</v>
      </c>
      <c r="G82" s="133">
        <v>4</v>
      </c>
      <c r="H82" s="134"/>
      <c r="I82" s="135">
        <f t="shared" si="79"/>
        <v>0</v>
      </c>
      <c r="J82" s="136">
        <f t="shared" si="76"/>
        <v>0</v>
      </c>
      <c r="K82" s="136">
        <f t="shared" si="77"/>
        <v>0</v>
      </c>
      <c r="L82" s="136">
        <f t="shared" si="78"/>
        <v>1</v>
      </c>
      <c r="M82" s="136">
        <f t="shared" si="69"/>
        <v>0</v>
      </c>
      <c r="N82" s="136">
        <f t="shared" si="70"/>
        <v>0</v>
      </c>
      <c r="O82" s="136"/>
      <c r="P82" s="136"/>
      <c r="Q82" s="136"/>
      <c r="R82" s="136"/>
    </row>
    <row r="83" spans="2:18" s="137" customFormat="1" ht="33.75" customHeight="1">
      <c r="B83" s="129" t="s">
        <v>27</v>
      </c>
      <c r="C83" s="130" t="str">
        <f t="shared" si="80"/>
        <v>Eduards Paķis</v>
      </c>
      <c r="D83" s="130" t="str">
        <f>C42</f>
        <v>Intars Žubeckis</v>
      </c>
      <c r="E83" s="131">
        <v>2</v>
      </c>
      <c r="F83" s="138" t="s">
        <v>19</v>
      </c>
      <c r="G83" s="133">
        <v>7</v>
      </c>
      <c r="H83" s="134"/>
      <c r="I83" s="135">
        <f t="shared" si="79"/>
        <v>2</v>
      </c>
      <c r="J83" s="136">
        <f t="shared" si="76"/>
        <v>0</v>
      </c>
      <c r="K83" s="136">
        <f t="shared" si="77"/>
        <v>0</v>
      </c>
      <c r="L83" s="136">
        <f t="shared" si="78"/>
        <v>1</v>
      </c>
      <c r="M83" s="136">
        <f t="shared" si="69"/>
        <v>0</v>
      </c>
      <c r="N83" s="136">
        <f t="shared" si="70"/>
        <v>0</v>
      </c>
      <c r="O83" s="136"/>
      <c r="P83" s="136"/>
      <c r="Q83" s="136"/>
      <c r="R83" s="136"/>
    </row>
    <row r="84" spans="2:18" s="137" customFormat="1" ht="33.75" customHeight="1">
      <c r="B84" s="129" t="s">
        <v>32</v>
      </c>
      <c r="C84" s="130" t="str">
        <f t="shared" si="80"/>
        <v>Ēriks Kuharjonoks</v>
      </c>
      <c r="D84" s="130" t="str">
        <f>C41</f>
        <v>Mārtiņš Gūtmanis</v>
      </c>
      <c r="E84" s="131">
        <v>3</v>
      </c>
      <c r="F84" s="138" t="s">
        <v>19</v>
      </c>
      <c r="G84" s="133">
        <v>5</v>
      </c>
      <c r="H84" s="134"/>
      <c r="I84" s="135">
        <f t="shared" si="79"/>
        <v>3</v>
      </c>
      <c r="J84" s="136">
        <f t="shared" si="76"/>
        <v>0</v>
      </c>
      <c r="K84" s="136">
        <f t="shared" si="77"/>
        <v>0</v>
      </c>
      <c r="L84" s="136">
        <f t="shared" si="78"/>
        <v>1</v>
      </c>
      <c r="M84" s="136">
        <f t="shared" si="69"/>
        <v>0</v>
      </c>
      <c r="N84" s="136">
        <f t="shared" si="70"/>
        <v>0</v>
      </c>
      <c r="O84" s="136"/>
      <c r="P84" s="136"/>
      <c r="Q84" s="136"/>
      <c r="R84" s="136"/>
    </row>
    <row r="85" spans="2:18" s="137" customFormat="1" ht="33.75" customHeight="1">
      <c r="B85" s="129" t="s">
        <v>35</v>
      </c>
      <c r="C85" s="130" t="str">
        <f t="shared" si="80"/>
        <v>Ilze Zuce-Tenča</v>
      </c>
      <c r="D85" s="130" t="str">
        <f>C40</f>
        <v>Arnis Vītols</v>
      </c>
      <c r="E85" s="131">
        <v>2</v>
      </c>
      <c r="F85" s="138" t="s">
        <v>19</v>
      </c>
      <c r="G85" s="133">
        <v>6</v>
      </c>
      <c r="H85" s="134"/>
      <c r="I85" s="135">
        <f t="shared" si="79"/>
        <v>2</v>
      </c>
      <c r="J85" s="136">
        <f t="shared" si="76"/>
        <v>0</v>
      </c>
      <c r="K85" s="136">
        <f t="shared" si="77"/>
        <v>0</v>
      </c>
      <c r="L85" s="136">
        <f t="shared" si="78"/>
        <v>1</v>
      </c>
      <c r="M85" s="136">
        <f t="shared" si="69"/>
        <v>0</v>
      </c>
      <c r="N85" s="136">
        <f t="shared" si="70"/>
        <v>0</v>
      </c>
      <c r="O85" s="136"/>
      <c r="P85" s="136"/>
      <c r="Q85" s="136"/>
      <c r="R85" s="136"/>
    </row>
    <row r="86" spans="2:18" s="137" customFormat="1" ht="33.75" customHeight="1">
      <c r="B86" s="129" t="s">
        <v>41</v>
      </c>
      <c r="C86" s="130" t="str">
        <f t="shared" si="80"/>
        <v>Artjoms Zaharovs</v>
      </c>
      <c r="D86" s="130" t="str">
        <f>C39</f>
        <v>Edijs Vāvers</v>
      </c>
      <c r="E86" s="131">
        <v>3</v>
      </c>
      <c r="F86" s="138" t="s">
        <v>19</v>
      </c>
      <c r="G86" s="133">
        <v>4</v>
      </c>
      <c r="H86" s="134"/>
      <c r="I86" s="135">
        <f t="shared" si="79"/>
        <v>3</v>
      </c>
      <c r="J86" s="136">
        <f t="shared" si="76"/>
        <v>0</v>
      </c>
      <c r="K86" s="136">
        <f t="shared" si="77"/>
        <v>0</v>
      </c>
      <c r="L86" s="136">
        <f t="shared" si="78"/>
        <v>1</v>
      </c>
      <c r="M86" s="136">
        <f t="shared" si="69"/>
        <v>0</v>
      </c>
      <c r="N86" s="136">
        <f t="shared" si="70"/>
        <v>0</v>
      </c>
      <c r="O86" s="136"/>
      <c r="P86" s="136"/>
      <c r="Q86" s="136"/>
      <c r="R86" s="136"/>
    </row>
    <row r="87" spans="2:18" s="137" customFormat="1" ht="33.75" customHeight="1">
      <c r="B87" s="129" t="s">
        <v>46</v>
      </c>
      <c r="C87" s="130" t="str">
        <f>C34</f>
        <v>Edgars Strazds</v>
      </c>
      <c r="D87" s="130" t="str">
        <f>C38</f>
        <v>Matīss Saulītis</v>
      </c>
      <c r="E87" s="131">
        <v>0</v>
      </c>
      <c r="F87" s="138" t="s">
        <v>19</v>
      </c>
      <c r="G87" s="133">
        <v>10</v>
      </c>
      <c r="H87" s="134"/>
      <c r="I87" s="135">
        <f t="shared" si="79"/>
        <v>0</v>
      </c>
      <c r="J87" s="136">
        <f>IF(E87&gt;G87,1,0)</f>
        <v>0</v>
      </c>
      <c r="K87" s="136">
        <f>IF(E87="",0,(IF(E87=G87,1,0)))</f>
        <v>0</v>
      </c>
      <c r="L87" s="136">
        <f>IF(E87&lt;G87,1,0)</f>
        <v>1</v>
      </c>
      <c r="M87" s="136">
        <f>K87</f>
        <v>0</v>
      </c>
      <c r="N87" s="136">
        <f>J87</f>
        <v>0</v>
      </c>
      <c r="O87" s="136"/>
      <c r="P87" s="136"/>
      <c r="Q87" s="136"/>
      <c r="R87" s="136"/>
    </row>
    <row r="88" spans="2:18" s="137" customFormat="1" ht="33.75" customHeight="1" thickBot="1">
      <c r="B88" s="139" t="s">
        <v>47</v>
      </c>
      <c r="C88" s="140" t="str">
        <f>C35</f>
        <v>Haralds Gals</v>
      </c>
      <c r="D88" s="140" t="str">
        <f>C37</f>
        <v>Kaspars Gūtmanis</v>
      </c>
      <c r="E88" s="141">
        <v>9</v>
      </c>
      <c r="F88" s="142" t="s">
        <v>19</v>
      </c>
      <c r="G88" s="143">
        <v>1</v>
      </c>
      <c r="H88" s="134"/>
      <c r="I88" s="135">
        <f t="shared" si="79"/>
        <v>9</v>
      </c>
      <c r="J88" s="136">
        <f>IF(E88&gt;G88,1,0)</f>
        <v>1</v>
      </c>
      <c r="K88" s="136">
        <f>IF(E88="",0,(IF(E88=G88,1,0)))</f>
        <v>0</v>
      </c>
      <c r="L88" s="136">
        <f>IF(E88&lt;G88,1,0)</f>
        <v>0</v>
      </c>
      <c r="M88" s="136">
        <f>K88</f>
        <v>0</v>
      </c>
      <c r="N88" s="136">
        <f>J88</f>
        <v>1</v>
      </c>
      <c r="O88" s="136"/>
      <c r="P88" s="136"/>
      <c r="Q88" s="136"/>
      <c r="R88" s="136"/>
    </row>
    <row r="89" spans="2:18" ht="12.75">
      <c r="B89" s="93" t="s">
        <v>0</v>
      </c>
      <c r="C89" s="272" t="str">
        <f>C36</f>
        <v>Kaspars Dubavs</v>
      </c>
      <c r="D89" s="272"/>
      <c r="H89" s="102"/>
      <c r="I89" s="73"/>
      <c r="J89" s="104"/>
      <c r="K89" s="104"/>
      <c r="L89" s="104"/>
      <c r="M89" s="104"/>
      <c r="N89" s="104"/>
      <c r="O89" s="104"/>
      <c r="P89" s="104"/>
      <c r="Q89" s="104"/>
      <c r="R89" s="104"/>
    </row>
    <row r="90" spans="8:18" ht="13.5" thickBot="1">
      <c r="H90" s="102"/>
      <c r="I90" s="73"/>
      <c r="J90" s="104"/>
      <c r="K90" s="104"/>
      <c r="L90" s="104"/>
      <c r="M90" s="104"/>
      <c r="N90" s="104"/>
      <c r="O90" s="104"/>
      <c r="P90" s="104"/>
      <c r="Q90" s="104"/>
      <c r="R90" s="104"/>
    </row>
    <row r="91" spans="2:19" s="112" customFormat="1" ht="12.75">
      <c r="B91" s="106" t="s">
        <v>8</v>
      </c>
      <c r="C91" s="107" t="s">
        <v>14</v>
      </c>
      <c r="D91" s="107" t="s">
        <v>15</v>
      </c>
      <c r="E91" s="270" t="s">
        <v>16</v>
      </c>
      <c r="F91" s="270"/>
      <c r="G91" s="271"/>
      <c r="H91" s="108"/>
      <c r="I91" s="73"/>
      <c r="J91" s="104"/>
      <c r="K91" s="104"/>
      <c r="L91" s="104"/>
      <c r="M91" s="104"/>
      <c r="N91" s="104"/>
      <c r="O91" s="110"/>
      <c r="P91" s="110"/>
      <c r="Q91" s="110"/>
      <c r="R91" s="104"/>
      <c r="S91" s="93"/>
    </row>
    <row r="92" spans="2:18" s="137" customFormat="1" ht="33.75" customHeight="1">
      <c r="B92" s="129" t="s">
        <v>4</v>
      </c>
      <c r="C92" s="130" t="str">
        <f>C46</f>
        <v>Gundega Paķe</v>
      </c>
      <c r="D92" s="130" t="str">
        <f>C45</f>
        <v>Aivars Vāvers</v>
      </c>
      <c r="E92" s="131">
        <v>1</v>
      </c>
      <c r="F92" s="132" t="s">
        <v>19</v>
      </c>
      <c r="G92" s="133">
        <v>5</v>
      </c>
      <c r="H92" s="134"/>
      <c r="I92" s="135">
        <f>IF(E92&lt;&gt;"",E92,"")</f>
        <v>1</v>
      </c>
      <c r="J92" s="136">
        <f aca="true" t="shared" si="81" ref="J92:J99">IF(E92&gt;G92,1,0)</f>
        <v>0</v>
      </c>
      <c r="K92" s="136">
        <f aca="true" t="shared" si="82" ref="K92:K99">IF(E92="",0,(IF(E92=G92,1,0)))</f>
        <v>0</v>
      </c>
      <c r="L92" s="136">
        <f aca="true" t="shared" si="83" ref="L92:L99">IF(E92&lt;G92,1,0)</f>
        <v>1</v>
      </c>
      <c r="M92" s="136">
        <f t="shared" si="69"/>
        <v>0</v>
      </c>
      <c r="N92" s="136">
        <f t="shared" si="70"/>
        <v>0</v>
      </c>
      <c r="O92" s="136"/>
      <c r="P92" s="136"/>
      <c r="Q92" s="136"/>
      <c r="R92" s="136"/>
    </row>
    <row r="93" spans="2:18" s="137" customFormat="1" ht="33.75" customHeight="1">
      <c r="B93" s="129" t="s">
        <v>1</v>
      </c>
      <c r="C93" s="130" t="str">
        <f>C47</f>
        <v>Kristaps Zarinieks</v>
      </c>
      <c r="D93" s="130" t="str">
        <f>C44</f>
        <v>Dārta Ozoliņa</v>
      </c>
      <c r="E93" s="131">
        <v>2</v>
      </c>
      <c r="F93" s="132" t="s">
        <v>19</v>
      </c>
      <c r="G93" s="133">
        <v>2</v>
      </c>
      <c r="H93" s="134"/>
      <c r="I93" s="135">
        <f aca="true" t="shared" si="84" ref="I93:I101">IF(E93&lt;&gt;"",E93,"")</f>
        <v>2</v>
      </c>
      <c r="J93" s="136">
        <f t="shared" si="81"/>
        <v>0</v>
      </c>
      <c r="K93" s="136">
        <f t="shared" si="82"/>
        <v>1</v>
      </c>
      <c r="L93" s="136">
        <f t="shared" si="83"/>
        <v>0</v>
      </c>
      <c r="M93" s="136">
        <f t="shared" si="69"/>
        <v>1</v>
      </c>
      <c r="N93" s="136">
        <f t="shared" si="70"/>
        <v>0</v>
      </c>
      <c r="O93" s="136"/>
      <c r="P93" s="136"/>
      <c r="Q93" s="136"/>
      <c r="R93" s="136"/>
    </row>
    <row r="94" spans="2:18" s="137" customFormat="1" ht="33.75" customHeight="1">
      <c r="B94" s="129" t="s">
        <v>2</v>
      </c>
      <c r="C94" s="130" t="str">
        <f>C48</f>
        <v>--------------</v>
      </c>
      <c r="D94" s="130" t="str">
        <f>C43</f>
        <v>Ilgvars Pavlovskis</v>
      </c>
      <c r="E94" s="131"/>
      <c r="F94" s="138" t="s">
        <v>19</v>
      </c>
      <c r="G94" s="133"/>
      <c r="H94" s="134"/>
      <c r="I94" s="135">
        <f t="shared" si="84"/>
      </c>
      <c r="J94" s="136">
        <f t="shared" si="81"/>
        <v>0</v>
      </c>
      <c r="K94" s="136">
        <f t="shared" si="82"/>
        <v>0</v>
      </c>
      <c r="L94" s="136">
        <f t="shared" si="83"/>
        <v>0</v>
      </c>
      <c r="M94" s="136">
        <f t="shared" si="69"/>
        <v>0</v>
      </c>
      <c r="N94" s="136">
        <f t="shared" si="70"/>
        <v>0</v>
      </c>
      <c r="O94" s="136"/>
      <c r="P94" s="136"/>
      <c r="Q94" s="136"/>
      <c r="R94" s="136"/>
    </row>
    <row r="95" spans="2:18" s="137" customFormat="1" ht="33.75" customHeight="1">
      <c r="B95" s="129" t="s">
        <v>3</v>
      </c>
      <c r="C95" s="130" t="str">
        <f aca="true" t="shared" si="85" ref="C95:C100">C28</f>
        <v>Mikus Saulītis</v>
      </c>
      <c r="D95" s="130" t="str">
        <f>C42</f>
        <v>Intars Žubeckis</v>
      </c>
      <c r="E95" s="131">
        <v>3</v>
      </c>
      <c r="F95" s="138" t="s">
        <v>19</v>
      </c>
      <c r="G95" s="133">
        <v>4</v>
      </c>
      <c r="H95" s="134"/>
      <c r="I95" s="135">
        <f t="shared" si="84"/>
        <v>3</v>
      </c>
      <c r="J95" s="136">
        <f t="shared" si="81"/>
        <v>0</v>
      </c>
      <c r="K95" s="136">
        <f t="shared" si="82"/>
        <v>0</v>
      </c>
      <c r="L95" s="136">
        <f t="shared" si="83"/>
        <v>1</v>
      </c>
      <c r="M95" s="136">
        <f t="shared" si="69"/>
        <v>0</v>
      </c>
      <c r="N95" s="136">
        <f t="shared" si="70"/>
        <v>0</v>
      </c>
      <c r="O95" s="136"/>
      <c r="P95" s="136"/>
      <c r="Q95" s="136"/>
      <c r="R95" s="136"/>
    </row>
    <row r="96" spans="2:18" s="137" customFormat="1" ht="33.75" customHeight="1">
      <c r="B96" s="129" t="s">
        <v>27</v>
      </c>
      <c r="C96" s="130" t="str">
        <f t="shared" si="85"/>
        <v>Egīls Belševics</v>
      </c>
      <c r="D96" s="130" t="str">
        <f>C41</f>
        <v>Mārtiņš Gūtmanis</v>
      </c>
      <c r="E96" s="131">
        <v>3</v>
      </c>
      <c r="F96" s="138" t="s">
        <v>19</v>
      </c>
      <c r="G96" s="133">
        <v>1</v>
      </c>
      <c r="H96" s="134"/>
      <c r="I96" s="135">
        <f t="shared" si="84"/>
        <v>3</v>
      </c>
      <c r="J96" s="136">
        <f t="shared" si="81"/>
        <v>1</v>
      </c>
      <c r="K96" s="136">
        <f t="shared" si="82"/>
        <v>0</v>
      </c>
      <c r="L96" s="136">
        <f t="shared" si="83"/>
        <v>0</v>
      </c>
      <c r="M96" s="136">
        <f t="shared" si="69"/>
        <v>0</v>
      </c>
      <c r="N96" s="136">
        <f t="shared" si="70"/>
        <v>1</v>
      </c>
      <c r="O96" s="136"/>
      <c r="P96" s="136"/>
      <c r="Q96" s="136"/>
      <c r="R96" s="136"/>
    </row>
    <row r="97" spans="2:18" s="137" customFormat="1" ht="33.75" customHeight="1">
      <c r="B97" s="129" t="s">
        <v>32</v>
      </c>
      <c r="C97" s="130" t="str">
        <f t="shared" si="85"/>
        <v>Eduards Paķis</v>
      </c>
      <c r="D97" s="130" t="str">
        <f>C40</f>
        <v>Arnis Vītols</v>
      </c>
      <c r="E97" s="131">
        <v>4</v>
      </c>
      <c r="F97" s="138" t="s">
        <v>19</v>
      </c>
      <c r="G97" s="133">
        <v>2</v>
      </c>
      <c r="H97" s="134"/>
      <c r="I97" s="135">
        <f t="shared" si="84"/>
        <v>4</v>
      </c>
      <c r="J97" s="136">
        <f t="shared" si="81"/>
        <v>1</v>
      </c>
      <c r="K97" s="136">
        <f t="shared" si="82"/>
        <v>0</v>
      </c>
      <c r="L97" s="136">
        <f t="shared" si="83"/>
        <v>0</v>
      </c>
      <c r="M97" s="136">
        <f t="shared" si="69"/>
        <v>0</v>
      </c>
      <c r="N97" s="136">
        <f t="shared" si="70"/>
        <v>1</v>
      </c>
      <c r="O97" s="136"/>
      <c r="P97" s="136"/>
      <c r="Q97" s="136"/>
      <c r="R97" s="136"/>
    </row>
    <row r="98" spans="2:18" s="137" customFormat="1" ht="33.75" customHeight="1">
      <c r="B98" s="129" t="s">
        <v>35</v>
      </c>
      <c r="C98" s="130" t="str">
        <f t="shared" si="85"/>
        <v>Ēriks Kuharjonoks</v>
      </c>
      <c r="D98" s="130" t="str">
        <f>C39</f>
        <v>Edijs Vāvers</v>
      </c>
      <c r="E98" s="131">
        <v>3</v>
      </c>
      <c r="F98" s="138" t="s">
        <v>19</v>
      </c>
      <c r="G98" s="133">
        <v>3</v>
      </c>
      <c r="H98" s="134"/>
      <c r="I98" s="135">
        <f t="shared" si="84"/>
        <v>3</v>
      </c>
      <c r="J98" s="136">
        <f t="shared" si="81"/>
        <v>0</v>
      </c>
      <c r="K98" s="136">
        <f t="shared" si="82"/>
        <v>1</v>
      </c>
      <c r="L98" s="136">
        <f t="shared" si="83"/>
        <v>0</v>
      </c>
      <c r="M98" s="136">
        <f t="shared" si="69"/>
        <v>1</v>
      </c>
      <c r="N98" s="136">
        <f t="shared" si="70"/>
        <v>0</v>
      </c>
      <c r="O98" s="136"/>
      <c r="P98" s="136"/>
      <c r="Q98" s="136"/>
      <c r="R98" s="136"/>
    </row>
    <row r="99" spans="2:18" s="137" customFormat="1" ht="33.75" customHeight="1">
      <c r="B99" s="129" t="s">
        <v>41</v>
      </c>
      <c r="C99" s="130" t="str">
        <f t="shared" si="85"/>
        <v>Ilze Zuce-Tenča</v>
      </c>
      <c r="D99" s="130" t="str">
        <f>C38</f>
        <v>Matīss Saulītis</v>
      </c>
      <c r="E99" s="131">
        <v>2</v>
      </c>
      <c r="F99" s="138" t="s">
        <v>19</v>
      </c>
      <c r="G99" s="133">
        <v>5</v>
      </c>
      <c r="H99" s="134"/>
      <c r="I99" s="135">
        <f t="shared" si="84"/>
        <v>2</v>
      </c>
      <c r="J99" s="136">
        <f t="shared" si="81"/>
        <v>0</v>
      </c>
      <c r="K99" s="136">
        <f t="shared" si="82"/>
        <v>0</v>
      </c>
      <c r="L99" s="136">
        <f t="shared" si="83"/>
        <v>1</v>
      </c>
      <c r="M99" s="136">
        <f t="shared" si="69"/>
        <v>0</v>
      </c>
      <c r="N99" s="136">
        <f t="shared" si="70"/>
        <v>0</v>
      </c>
      <c r="O99" s="136"/>
      <c r="P99" s="136"/>
      <c r="Q99" s="136"/>
      <c r="R99" s="136"/>
    </row>
    <row r="100" spans="2:18" s="137" customFormat="1" ht="33.75" customHeight="1">
      <c r="B100" s="129" t="s">
        <v>46</v>
      </c>
      <c r="C100" s="130" t="str">
        <f t="shared" si="85"/>
        <v>Artjoms Zaharovs</v>
      </c>
      <c r="D100" s="130" t="str">
        <f>C37</f>
        <v>Kaspars Gūtmanis</v>
      </c>
      <c r="E100" s="131">
        <v>4</v>
      </c>
      <c r="F100" s="138" t="s">
        <v>19</v>
      </c>
      <c r="G100" s="133">
        <v>1</v>
      </c>
      <c r="H100" s="134"/>
      <c r="I100" s="135">
        <f t="shared" si="84"/>
        <v>4</v>
      </c>
      <c r="J100" s="136">
        <f>IF(E100&gt;G100,1,0)</f>
        <v>1</v>
      </c>
      <c r="K100" s="136">
        <f>IF(E100="",0,(IF(E100=G100,1,0)))</f>
        <v>0</v>
      </c>
      <c r="L100" s="136">
        <f>IF(E100&lt;G100,1,0)</f>
        <v>0</v>
      </c>
      <c r="M100" s="136">
        <f>K100</f>
        <v>0</v>
      </c>
      <c r="N100" s="136">
        <f>J100</f>
        <v>1</v>
      </c>
      <c r="O100" s="136"/>
      <c r="P100" s="136"/>
      <c r="Q100" s="136"/>
      <c r="R100" s="136"/>
    </row>
    <row r="101" spans="2:18" s="137" customFormat="1" ht="33.75" customHeight="1" thickBot="1">
      <c r="B101" s="139" t="s">
        <v>47</v>
      </c>
      <c r="C101" s="140" t="str">
        <f>C34</f>
        <v>Edgars Strazds</v>
      </c>
      <c r="D101" s="140" t="str">
        <f>C36</f>
        <v>Kaspars Dubavs</v>
      </c>
      <c r="E101" s="141">
        <v>0</v>
      </c>
      <c r="F101" s="142" t="s">
        <v>19</v>
      </c>
      <c r="G101" s="143">
        <v>10</v>
      </c>
      <c r="H101" s="134"/>
      <c r="I101" s="135">
        <f t="shared" si="84"/>
        <v>0</v>
      </c>
      <c r="J101" s="136">
        <f>IF(E101&gt;G101,1,0)</f>
        <v>0</v>
      </c>
      <c r="K101" s="136">
        <f>IF(E101="",0,(IF(E101=G101,1,0)))</f>
        <v>0</v>
      </c>
      <c r="L101" s="136">
        <f>IF(E101&lt;G101,1,0)</f>
        <v>1</v>
      </c>
      <c r="M101" s="136">
        <f>K101</f>
        <v>0</v>
      </c>
      <c r="N101" s="136">
        <f>J101</f>
        <v>0</v>
      </c>
      <c r="O101" s="136"/>
      <c r="P101" s="136"/>
      <c r="Q101" s="136"/>
      <c r="R101" s="136"/>
    </row>
    <row r="102" spans="2:18" ht="12.75">
      <c r="B102" s="93" t="s">
        <v>0</v>
      </c>
      <c r="C102" s="272" t="str">
        <f>C35</f>
        <v>Haralds Gals</v>
      </c>
      <c r="D102" s="272"/>
      <c r="H102" s="102"/>
      <c r="I102" s="73"/>
      <c r="J102" s="104"/>
      <c r="K102" s="104"/>
      <c r="L102" s="104"/>
      <c r="M102" s="104"/>
      <c r="N102" s="104"/>
      <c r="O102" s="104"/>
      <c r="P102" s="104"/>
      <c r="Q102" s="104"/>
      <c r="R102" s="104"/>
    </row>
    <row r="103" spans="8:18" ht="13.5" thickBot="1">
      <c r="H103" s="102"/>
      <c r="I103" s="73"/>
      <c r="J103" s="104"/>
      <c r="K103" s="104"/>
      <c r="L103" s="104"/>
      <c r="M103" s="104"/>
      <c r="N103" s="104"/>
      <c r="O103" s="104"/>
      <c r="P103" s="104"/>
      <c r="Q103" s="104"/>
      <c r="R103" s="104"/>
    </row>
    <row r="104" spans="2:19" s="112" customFormat="1" ht="12.75">
      <c r="B104" s="106" t="s">
        <v>9</v>
      </c>
      <c r="C104" s="107" t="s">
        <v>14</v>
      </c>
      <c r="D104" s="107" t="s">
        <v>15</v>
      </c>
      <c r="E104" s="270" t="s">
        <v>16</v>
      </c>
      <c r="F104" s="270"/>
      <c r="G104" s="271"/>
      <c r="H104" s="108"/>
      <c r="I104" s="73"/>
      <c r="J104" s="104"/>
      <c r="K104" s="104"/>
      <c r="L104" s="104"/>
      <c r="M104" s="104"/>
      <c r="N104" s="104"/>
      <c r="O104" s="110"/>
      <c r="P104" s="110"/>
      <c r="Q104" s="110"/>
      <c r="R104" s="104"/>
      <c r="S104" s="93"/>
    </row>
    <row r="105" spans="2:18" s="137" customFormat="1" ht="33.75" customHeight="1">
      <c r="B105" s="129" t="s">
        <v>4</v>
      </c>
      <c r="C105" s="130" t="str">
        <f>C45</f>
        <v>Aivars Vāvers</v>
      </c>
      <c r="D105" s="130" t="str">
        <f>C44</f>
        <v>Dārta Ozoliņa</v>
      </c>
      <c r="E105" s="131">
        <v>3</v>
      </c>
      <c r="F105" s="132" t="s">
        <v>19</v>
      </c>
      <c r="G105" s="133">
        <v>4</v>
      </c>
      <c r="H105" s="134"/>
      <c r="I105" s="135">
        <f>IF(E105&lt;&gt;"",E105,"")</f>
        <v>3</v>
      </c>
      <c r="J105" s="136">
        <f aca="true" t="shared" si="86" ref="J105:J112">IF(E105&gt;G105,1,0)</f>
        <v>0</v>
      </c>
      <c r="K105" s="136">
        <f aca="true" t="shared" si="87" ref="K105:K112">IF(E105="",0,(IF(E105=G105,1,0)))</f>
        <v>0</v>
      </c>
      <c r="L105" s="136">
        <f aca="true" t="shared" si="88" ref="L105:L112">IF(E105&lt;G105,1,0)</f>
        <v>1</v>
      </c>
      <c r="M105" s="136">
        <f t="shared" si="69"/>
        <v>0</v>
      </c>
      <c r="N105" s="136">
        <f t="shared" si="70"/>
        <v>0</v>
      </c>
      <c r="O105" s="136"/>
      <c r="P105" s="136"/>
      <c r="Q105" s="136"/>
      <c r="R105" s="136"/>
    </row>
    <row r="106" spans="2:18" s="137" customFormat="1" ht="33.75" customHeight="1">
      <c r="B106" s="129" t="s">
        <v>1</v>
      </c>
      <c r="C106" s="130" t="str">
        <f>C46</f>
        <v>Gundega Paķe</v>
      </c>
      <c r="D106" s="130" t="str">
        <f>C43</f>
        <v>Ilgvars Pavlovskis</v>
      </c>
      <c r="E106" s="131">
        <v>1</v>
      </c>
      <c r="F106" s="132" t="s">
        <v>19</v>
      </c>
      <c r="G106" s="133">
        <v>3</v>
      </c>
      <c r="H106" s="134"/>
      <c r="I106" s="135">
        <f aca="true" t="shared" si="89" ref="I106:I114">IF(E106&lt;&gt;"",E106,"")</f>
        <v>1</v>
      </c>
      <c r="J106" s="136">
        <f t="shared" si="86"/>
        <v>0</v>
      </c>
      <c r="K106" s="136">
        <f t="shared" si="87"/>
        <v>0</v>
      </c>
      <c r="L106" s="136">
        <f t="shared" si="88"/>
        <v>1</v>
      </c>
      <c r="M106" s="136">
        <f t="shared" si="69"/>
        <v>0</v>
      </c>
      <c r="N106" s="136">
        <f t="shared" si="70"/>
        <v>0</v>
      </c>
      <c r="O106" s="136"/>
      <c r="P106" s="136"/>
      <c r="Q106" s="136"/>
      <c r="R106" s="136"/>
    </row>
    <row r="107" spans="2:18" s="137" customFormat="1" ht="33.75" customHeight="1">
      <c r="B107" s="129" t="s">
        <v>2</v>
      </c>
      <c r="C107" s="130" t="str">
        <f>C47</f>
        <v>Kristaps Zarinieks</v>
      </c>
      <c r="D107" s="130" t="str">
        <f>C42</f>
        <v>Intars Žubeckis</v>
      </c>
      <c r="E107" s="131">
        <v>4</v>
      </c>
      <c r="F107" s="138" t="s">
        <v>19</v>
      </c>
      <c r="G107" s="133">
        <v>3</v>
      </c>
      <c r="H107" s="134"/>
      <c r="I107" s="135">
        <f t="shared" si="89"/>
        <v>4</v>
      </c>
      <c r="J107" s="136">
        <f t="shared" si="86"/>
        <v>1</v>
      </c>
      <c r="K107" s="136">
        <f t="shared" si="87"/>
        <v>0</v>
      </c>
      <c r="L107" s="136">
        <f t="shared" si="88"/>
        <v>0</v>
      </c>
      <c r="M107" s="136">
        <f t="shared" si="69"/>
        <v>0</v>
      </c>
      <c r="N107" s="136">
        <f t="shared" si="70"/>
        <v>1</v>
      </c>
      <c r="O107" s="136"/>
      <c r="P107" s="136"/>
      <c r="Q107" s="136"/>
      <c r="R107" s="136"/>
    </row>
    <row r="108" spans="2:18" s="137" customFormat="1" ht="33.75" customHeight="1">
      <c r="B108" s="129" t="s">
        <v>3</v>
      </c>
      <c r="C108" s="130" t="str">
        <f>C48</f>
        <v>--------------</v>
      </c>
      <c r="D108" s="130" t="str">
        <f>C41</f>
        <v>Mārtiņš Gūtmanis</v>
      </c>
      <c r="E108" s="131"/>
      <c r="F108" s="138" t="s">
        <v>19</v>
      </c>
      <c r="G108" s="133"/>
      <c r="H108" s="134"/>
      <c r="I108" s="135">
        <f t="shared" si="89"/>
      </c>
      <c r="J108" s="136">
        <f t="shared" si="86"/>
        <v>0</v>
      </c>
      <c r="K108" s="136">
        <f t="shared" si="87"/>
        <v>0</v>
      </c>
      <c r="L108" s="136">
        <f t="shared" si="88"/>
        <v>0</v>
      </c>
      <c r="M108" s="136">
        <f t="shared" si="69"/>
        <v>0</v>
      </c>
      <c r="N108" s="136">
        <f t="shared" si="70"/>
        <v>0</v>
      </c>
      <c r="O108" s="136"/>
      <c r="P108" s="136"/>
      <c r="Q108" s="136"/>
      <c r="R108" s="136"/>
    </row>
    <row r="109" spans="2:18" s="137" customFormat="1" ht="33.75" customHeight="1">
      <c r="B109" s="129" t="s">
        <v>27</v>
      </c>
      <c r="C109" s="130" t="str">
        <f aca="true" t="shared" si="90" ref="C109:C115">C28</f>
        <v>Mikus Saulītis</v>
      </c>
      <c r="D109" s="130" t="str">
        <f>C40</f>
        <v>Arnis Vītols</v>
      </c>
      <c r="E109" s="131">
        <v>6</v>
      </c>
      <c r="F109" s="138" t="s">
        <v>19</v>
      </c>
      <c r="G109" s="133">
        <v>0</v>
      </c>
      <c r="H109" s="134"/>
      <c r="I109" s="135">
        <f t="shared" si="89"/>
        <v>6</v>
      </c>
      <c r="J109" s="136">
        <f t="shared" si="86"/>
        <v>1</v>
      </c>
      <c r="K109" s="136">
        <f t="shared" si="87"/>
        <v>0</v>
      </c>
      <c r="L109" s="136">
        <f t="shared" si="88"/>
        <v>0</v>
      </c>
      <c r="M109" s="136">
        <f t="shared" si="69"/>
        <v>0</v>
      </c>
      <c r="N109" s="136">
        <f t="shared" si="70"/>
        <v>1</v>
      </c>
      <c r="O109" s="136"/>
      <c r="P109" s="136"/>
      <c r="Q109" s="136"/>
      <c r="R109" s="136"/>
    </row>
    <row r="110" spans="2:18" s="137" customFormat="1" ht="33.75" customHeight="1">
      <c r="B110" s="129" t="s">
        <v>32</v>
      </c>
      <c r="C110" s="130" t="str">
        <f t="shared" si="90"/>
        <v>Egīls Belševics</v>
      </c>
      <c r="D110" s="130" t="str">
        <f>C39</f>
        <v>Edijs Vāvers</v>
      </c>
      <c r="E110" s="131">
        <v>1</v>
      </c>
      <c r="F110" s="138" t="s">
        <v>19</v>
      </c>
      <c r="G110" s="133">
        <v>7</v>
      </c>
      <c r="H110" s="134"/>
      <c r="I110" s="135">
        <f t="shared" si="89"/>
        <v>1</v>
      </c>
      <c r="J110" s="136">
        <f t="shared" si="86"/>
        <v>0</v>
      </c>
      <c r="K110" s="136">
        <f t="shared" si="87"/>
        <v>0</v>
      </c>
      <c r="L110" s="136">
        <f t="shared" si="88"/>
        <v>1</v>
      </c>
      <c r="M110" s="136">
        <f t="shared" si="69"/>
        <v>0</v>
      </c>
      <c r="N110" s="136">
        <f t="shared" si="70"/>
        <v>0</v>
      </c>
      <c r="O110" s="136"/>
      <c r="P110" s="136"/>
      <c r="Q110" s="136"/>
      <c r="R110" s="136"/>
    </row>
    <row r="111" spans="2:18" s="137" customFormat="1" ht="33.75" customHeight="1">
      <c r="B111" s="129" t="s">
        <v>35</v>
      </c>
      <c r="C111" s="130" t="str">
        <f t="shared" si="90"/>
        <v>Eduards Paķis</v>
      </c>
      <c r="D111" s="130" t="str">
        <f>C38</f>
        <v>Matīss Saulītis</v>
      </c>
      <c r="E111" s="131">
        <v>1</v>
      </c>
      <c r="F111" s="138" t="s">
        <v>19</v>
      </c>
      <c r="G111" s="133">
        <v>0</v>
      </c>
      <c r="H111" s="134"/>
      <c r="I111" s="135">
        <f t="shared" si="89"/>
        <v>1</v>
      </c>
      <c r="J111" s="136">
        <f t="shared" si="86"/>
        <v>1</v>
      </c>
      <c r="K111" s="136">
        <f t="shared" si="87"/>
        <v>0</v>
      </c>
      <c r="L111" s="136">
        <f t="shared" si="88"/>
        <v>0</v>
      </c>
      <c r="M111" s="136">
        <f t="shared" si="69"/>
        <v>0</v>
      </c>
      <c r="N111" s="136">
        <f t="shared" si="70"/>
        <v>1</v>
      </c>
      <c r="O111" s="136"/>
      <c r="P111" s="136"/>
      <c r="Q111" s="136"/>
      <c r="R111" s="136"/>
    </row>
    <row r="112" spans="2:18" s="137" customFormat="1" ht="33.75" customHeight="1">
      <c r="B112" s="129" t="s">
        <v>41</v>
      </c>
      <c r="C112" s="130" t="str">
        <f t="shared" si="90"/>
        <v>Ēriks Kuharjonoks</v>
      </c>
      <c r="D112" s="130" t="str">
        <f>C37</f>
        <v>Kaspars Gūtmanis</v>
      </c>
      <c r="E112" s="131">
        <v>3</v>
      </c>
      <c r="F112" s="138" t="s">
        <v>19</v>
      </c>
      <c r="G112" s="133">
        <v>1</v>
      </c>
      <c r="H112" s="134"/>
      <c r="I112" s="135">
        <f t="shared" si="89"/>
        <v>3</v>
      </c>
      <c r="J112" s="136">
        <f t="shared" si="86"/>
        <v>1</v>
      </c>
      <c r="K112" s="136">
        <f t="shared" si="87"/>
        <v>0</v>
      </c>
      <c r="L112" s="136">
        <f t="shared" si="88"/>
        <v>0</v>
      </c>
      <c r="M112" s="136">
        <f t="shared" si="69"/>
        <v>0</v>
      </c>
      <c r="N112" s="136">
        <f t="shared" si="70"/>
        <v>1</v>
      </c>
      <c r="O112" s="136"/>
      <c r="P112" s="136"/>
      <c r="Q112" s="136"/>
      <c r="R112" s="136"/>
    </row>
    <row r="113" spans="2:18" s="137" customFormat="1" ht="33.75" customHeight="1">
      <c r="B113" s="129" t="s">
        <v>46</v>
      </c>
      <c r="C113" s="130" t="str">
        <f t="shared" si="90"/>
        <v>Ilze Zuce-Tenča</v>
      </c>
      <c r="D113" s="130" t="str">
        <f>C36</f>
        <v>Kaspars Dubavs</v>
      </c>
      <c r="E113" s="131">
        <v>3</v>
      </c>
      <c r="F113" s="138" t="s">
        <v>19</v>
      </c>
      <c r="G113" s="133">
        <v>4</v>
      </c>
      <c r="H113" s="134"/>
      <c r="I113" s="135">
        <f t="shared" si="89"/>
        <v>3</v>
      </c>
      <c r="J113" s="136">
        <f>IF(E113&gt;G113,1,0)</f>
        <v>0</v>
      </c>
      <c r="K113" s="136">
        <f>IF(E113="",0,(IF(E113=G113,1,0)))</f>
        <v>0</v>
      </c>
      <c r="L113" s="136">
        <f>IF(E113&lt;G113,1,0)</f>
        <v>1</v>
      </c>
      <c r="M113" s="136">
        <f>K113</f>
        <v>0</v>
      </c>
      <c r="N113" s="136">
        <f>J113</f>
        <v>0</v>
      </c>
      <c r="O113" s="136"/>
      <c r="P113" s="136"/>
      <c r="Q113" s="136"/>
      <c r="R113" s="136"/>
    </row>
    <row r="114" spans="2:18" s="137" customFormat="1" ht="33.75" customHeight="1" thickBot="1">
      <c r="B114" s="139" t="s">
        <v>47</v>
      </c>
      <c r="C114" s="140" t="str">
        <f t="shared" si="90"/>
        <v>Artjoms Zaharovs</v>
      </c>
      <c r="D114" s="140" t="str">
        <f>C35</f>
        <v>Haralds Gals</v>
      </c>
      <c r="E114" s="141">
        <v>1</v>
      </c>
      <c r="F114" s="142" t="s">
        <v>19</v>
      </c>
      <c r="G114" s="143">
        <v>1</v>
      </c>
      <c r="H114" s="134"/>
      <c r="I114" s="135">
        <f t="shared" si="89"/>
        <v>1</v>
      </c>
      <c r="J114" s="136">
        <f>IF(E114&gt;G114,1,0)</f>
        <v>0</v>
      </c>
      <c r="K114" s="136">
        <f>IF(E114="",0,(IF(E114=G114,1,0)))</f>
        <v>1</v>
      </c>
      <c r="L114" s="136">
        <f>IF(E114&lt;G114,1,0)</f>
        <v>0</v>
      </c>
      <c r="M114" s="136">
        <f>K114</f>
        <v>1</v>
      </c>
      <c r="N114" s="136">
        <f>J114</f>
        <v>0</v>
      </c>
      <c r="O114" s="136"/>
      <c r="P114" s="136"/>
      <c r="Q114" s="136"/>
      <c r="R114" s="136"/>
    </row>
    <row r="115" spans="2:18" ht="12.75">
      <c r="B115" s="93" t="s">
        <v>0</v>
      </c>
      <c r="C115" s="272" t="str">
        <f t="shared" si="90"/>
        <v>Edgars Strazds</v>
      </c>
      <c r="D115" s="272"/>
      <c r="H115" s="102"/>
      <c r="I115" s="73"/>
      <c r="J115" s="104"/>
      <c r="K115" s="104"/>
      <c r="L115" s="104"/>
      <c r="M115" s="104"/>
      <c r="N115" s="104"/>
      <c r="O115" s="104"/>
      <c r="P115" s="104"/>
      <c r="Q115" s="104"/>
      <c r="R115" s="104"/>
    </row>
    <row r="116" spans="8:18" ht="13.5" thickBot="1">
      <c r="H116" s="102"/>
      <c r="I116" s="73"/>
      <c r="J116" s="104"/>
      <c r="K116" s="104"/>
      <c r="L116" s="104"/>
      <c r="M116" s="104"/>
      <c r="N116" s="104"/>
      <c r="O116" s="104"/>
      <c r="P116" s="104"/>
      <c r="Q116" s="104"/>
      <c r="R116" s="104"/>
    </row>
    <row r="117" spans="2:19" s="112" customFormat="1" ht="12.75">
      <c r="B117" s="106" t="s">
        <v>10</v>
      </c>
      <c r="C117" s="107" t="s">
        <v>14</v>
      </c>
      <c r="D117" s="107" t="s">
        <v>15</v>
      </c>
      <c r="E117" s="270" t="s">
        <v>16</v>
      </c>
      <c r="F117" s="270"/>
      <c r="G117" s="271"/>
      <c r="H117" s="108"/>
      <c r="I117" s="73"/>
      <c r="J117" s="104"/>
      <c r="K117" s="104"/>
      <c r="L117" s="104"/>
      <c r="M117" s="104"/>
      <c r="N117" s="104"/>
      <c r="O117" s="110"/>
      <c r="P117" s="110"/>
      <c r="Q117" s="110"/>
      <c r="R117" s="104"/>
      <c r="S117" s="93"/>
    </row>
    <row r="118" spans="2:18" s="137" customFormat="1" ht="33.75" customHeight="1">
      <c r="B118" s="129" t="s">
        <v>4</v>
      </c>
      <c r="C118" s="130" t="str">
        <f>C44</f>
        <v>Dārta Ozoliņa</v>
      </c>
      <c r="D118" s="130" t="str">
        <f>C43</f>
        <v>Ilgvars Pavlovskis</v>
      </c>
      <c r="E118" s="131">
        <v>1</v>
      </c>
      <c r="F118" s="132" t="s">
        <v>19</v>
      </c>
      <c r="G118" s="133">
        <v>7</v>
      </c>
      <c r="H118" s="134"/>
      <c r="I118" s="135">
        <f>IF(E118&lt;&gt;"",E118,"")</f>
        <v>1</v>
      </c>
      <c r="J118" s="136">
        <f aca="true" t="shared" si="91" ref="J118:J125">IF(E118&gt;G118,1,0)</f>
        <v>0</v>
      </c>
      <c r="K118" s="136">
        <f aca="true" t="shared" si="92" ref="K118:K125">IF(E118="",0,(IF(E118=G118,1,0)))</f>
        <v>0</v>
      </c>
      <c r="L118" s="136">
        <f aca="true" t="shared" si="93" ref="L118:L125">IF(E118&lt;G118,1,0)</f>
        <v>1</v>
      </c>
      <c r="M118" s="136">
        <f t="shared" si="69"/>
        <v>0</v>
      </c>
      <c r="N118" s="136">
        <f t="shared" si="70"/>
        <v>0</v>
      </c>
      <c r="O118" s="136"/>
      <c r="P118" s="136"/>
      <c r="Q118" s="136"/>
      <c r="R118" s="136"/>
    </row>
    <row r="119" spans="2:18" s="137" customFormat="1" ht="33.75" customHeight="1">
      <c r="B119" s="129" t="s">
        <v>1</v>
      </c>
      <c r="C119" s="130" t="str">
        <f>C45</f>
        <v>Aivars Vāvers</v>
      </c>
      <c r="D119" s="130" t="str">
        <f>C42</f>
        <v>Intars Žubeckis</v>
      </c>
      <c r="E119" s="131">
        <v>4</v>
      </c>
      <c r="F119" s="132" t="s">
        <v>19</v>
      </c>
      <c r="G119" s="133">
        <v>2</v>
      </c>
      <c r="H119" s="134"/>
      <c r="I119" s="135">
        <f aca="true" t="shared" si="94" ref="I119:I127">IF(E119&lt;&gt;"",E119,"")</f>
        <v>4</v>
      </c>
      <c r="J119" s="136">
        <f t="shared" si="91"/>
        <v>1</v>
      </c>
      <c r="K119" s="136">
        <f t="shared" si="92"/>
        <v>0</v>
      </c>
      <c r="L119" s="136">
        <f t="shared" si="93"/>
        <v>0</v>
      </c>
      <c r="M119" s="136">
        <f t="shared" si="69"/>
        <v>0</v>
      </c>
      <c r="N119" s="136">
        <f t="shared" si="70"/>
        <v>1</v>
      </c>
      <c r="O119" s="136"/>
      <c r="P119" s="136"/>
      <c r="Q119" s="136"/>
      <c r="R119" s="136"/>
    </row>
    <row r="120" spans="2:18" s="137" customFormat="1" ht="33.75" customHeight="1">
      <c r="B120" s="129" t="s">
        <v>2</v>
      </c>
      <c r="C120" s="130" t="str">
        <f>C46</f>
        <v>Gundega Paķe</v>
      </c>
      <c r="D120" s="130" t="str">
        <f>C41</f>
        <v>Mārtiņš Gūtmanis</v>
      </c>
      <c r="E120" s="131">
        <v>2</v>
      </c>
      <c r="F120" s="138" t="s">
        <v>19</v>
      </c>
      <c r="G120" s="133">
        <v>2</v>
      </c>
      <c r="H120" s="134"/>
      <c r="I120" s="135">
        <f t="shared" si="94"/>
        <v>2</v>
      </c>
      <c r="J120" s="136">
        <f t="shared" si="91"/>
        <v>0</v>
      </c>
      <c r="K120" s="136">
        <f t="shared" si="92"/>
        <v>1</v>
      </c>
      <c r="L120" s="136">
        <f t="shared" si="93"/>
        <v>0</v>
      </c>
      <c r="M120" s="136">
        <f t="shared" si="69"/>
        <v>1</v>
      </c>
      <c r="N120" s="136">
        <f t="shared" si="70"/>
        <v>0</v>
      </c>
      <c r="O120" s="136"/>
      <c r="P120" s="136"/>
      <c r="Q120" s="136"/>
      <c r="R120" s="136"/>
    </row>
    <row r="121" spans="2:18" s="137" customFormat="1" ht="33.75" customHeight="1">
      <c r="B121" s="129" t="s">
        <v>3</v>
      </c>
      <c r="C121" s="130" t="str">
        <f>C47</f>
        <v>Kristaps Zarinieks</v>
      </c>
      <c r="D121" s="130" t="str">
        <f>C40</f>
        <v>Arnis Vītols</v>
      </c>
      <c r="E121" s="131">
        <v>3</v>
      </c>
      <c r="F121" s="138" t="s">
        <v>19</v>
      </c>
      <c r="G121" s="133">
        <v>4</v>
      </c>
      <c r="H121" s="134"/>
      <c r="I121" s="135">
        <f t="shared" si="94"/>
        <v>3</v>
      </c>
      <c r="J121" s="136">
        <f t="shared" si="91"/>
        <v>0</v>
      </c>
      <c r="K121" s="136">
        <f t="shared" si="92"/>
        <v>0</v>
      </c>
      <c r="L121" s="136">
        <f t="shared" si="93"/>
        <v>1</v>
      </c>
      <c r="M121" s="136">
        <f t="shared" si="69"/>
        <v>0</v>
      </c>
      <c r="N121" s="136">
        <f t="shared" si="70"/>
        <v>0</v>
      </c>
      <c r="O121" s="136"/>
      <c r="P121" s="136"/>
      <c r="Q121" s="136"/>
      <c r="R121" s="136"/>
    </row>
    <row r="122" spans="2:18" s="137" customFormat="1" ht="33.75" customHeight="1">
      <c r="B122" s="129" t="s">
        <v>27</v>
      </c>
      <c r="C122" s="130" t="str">
        <f>C48</f>
        <v>--------------</v>
      </c>
      <c r="D122" s="130" t="str">
        <f>C39</f>
        <v>Edijs Vāvers</v>
      </c>
      <c r="E122" s="131"/>
      <c r="F122" s="138" t="s">
        <v>19</v>
      </c>
      <c r="G122" s="133"/>
      <c r="H122" s="134"/>
      <c r="I122" s="135">
        <f t="shared" si="94"/>
      </c>
      <c r="J122" s="136">
        <f t="shared" si="91"/>
        <v>0</v>
      </c>
      <c r="K122" s="136">
        <f t="shared" si="92"/>
        <v>0</v>
      </c>
      <c r="L122" s="136">
        <f t="shared" si="93"/>
        <v>0</v>
      </c>
      <c r="M122" s="136">
        <f t="shared" si="69"/>
        <v>0</v>
      </c>
      <c r="N122" s="136">
        <f t="shared" si="70"/>
        <v>0</v>
      </c>
      <c r="O122" s="136"/>
      <c r="P122" s="136"/>
      <c r="Q122" s="136"/>
      <c r="R122" s="136"/>
    </row>
    <row r="123" spans="2:18" s="137" customFormat="1" ht="33.75" customHeight="1">
      <c r="B123" s="129" t="s">
        <v>32</v>
      </c>
      <c r="C123" s="130" t="str">
        <f aca="true" t="shared" si="95" ref="C123:C128">C28</f>
        <v>Mikus Saulītis</v>
      </c>
      <c r="D123" s="130" t="str">
        <f>C38</f>
        <v>Matīss Saulītis</v>
      </c>
      <c r="E123" s="131">
        <v>6</v>
      </c>
      <c r="F123" s="138" t="s">
        <v>19</v>
      </c>
      <c r="G123" s="133">
        <v>6</v>
      </c>
      <c r="H123" s="134"/>
      <c r="I123" s="135">
        <f t="shared" si="94"/>
        <v>6</v>
      </c>
      <c r="J123" s="136">
        <f t="shared" si="91"/>
        <v>0</v>
      </c>
      <c r="K123" s="136">
        <f t="shared" si="92"/>
        <v>1</v>
      </c>
      <c r="L123" s="136">
        <f t="shared" si="93"/>
        <v>0</v>
      </c>
      <c r="M123" s="136">
        <f t="shared" si="69"/>
        <v>1</v>
      </c>
      <c r="N123" s="136">
        <f t="shared" si="70"/>
        <v>0</v>
      </c>
      <c r="O123" s="136"/>
      <c r="P123" s="136"/>
      <c r="Q123" s="136"/>
      <c r="R123" s="136"/>
    </row>
    <row r="124" spans="2:18" s="137" customFormat="1" ht="33.75" customHeight="1">
      <c r="B124" s="129" t="s">
        <v>35</v>
      </c>
      <c r="C124" s="130" t="str">
        <f t="shared" si="95"/>
        <v>Egīls Belševics</v>
      </c>
      <c r="D124" s="130" t="str">
        <f>C37</f>
        <v>Kaspars Gūtmanis</v>
      </c>
      <c r="E124" s="131">
        <v>8</v>
      </c>
      <c r="F124" s="138" t="s">
        <v>19</v>
      </c>
      <c r="G124" s="133">
        <v>4</v>
      </c>
      <c r="H124" s="134"/>
      <c r="I124" s="135">
        <f t="shared" si="94"/>
        <v>8</v>
      </c>
      <c r="J124" s="136">
        <f t="shared" si="91"/>
        <v>1</v>
      </c>
      <c r="K124" s="136">
        <f t="shared" si="92"/>
        <v>0</v>
      </c>
      <c r="L124" s="136">
        <f t="shared" si="93"/>
        <v>0</v>
      </c>
      <c r="M124" s="136">
        <f t="shared" si="69"/>
        <v>0</v>
      </c>
      <c r="N124" s="136">
        <f t="shared" si="70"/>
        <v>1</v>
      </c>
      <c r="O124" s="136"/>
      <c r="P124" s="136"/>
      <c r="Q124" s="136"/>
      <c r="R124" s="136"/>
    </row>
    <row r="125" spans="2:18" s="137" customFormat="1" ht="33.75" customHeight="1">
      <c r="B125" s="129" t="s">
        <v>41</v>
      </c>
      <c r="C125" s="130" t="str">
        <f t="shared" si="95"/>
        <v>Eduards Paķis</v>
      </c>
      <c r="D125" s="130" t="str">
        <f>C36</f>
        <v>Kaspars Dubavs</v>
      </c>
      <c r="E125" s="131">
        <v>5</v>
      </c>
      <c r="F125" s="138" t="s">
        <v>19</v>
      </c>
      <c r="G125" s="133">
        <v>2</v>
      </c>
      <c r="H125" s="134"/>
      <c r="I125" s="135">
        <f t="shared" si="94"/>
        <v>5</v>
      </c>
      <c r="J125" s="136">
        <f t="shared" si="91"/>
        <v>1</v>
      </c>
      <c r="K125" s="136">
        <f t="shared" si="92"/>
        <v>0</v>
      </c>
      <c r="L125" s="136">
        <f t="shared" si="93"/>
        <v>0</v>
      </c>
      <c r="M125" s="136">
        <f t="shared" si="69"/>
        <v>0</v>
      </c>
      <c r="N125" s="136">
        <f t="shared" si="70"/>
        <v>1</v>
      </c>
      <c r="O125" s="136"/>
      <c r="P125" s="136"/>
      <c r="Q125" s="136"/>
      <c r="R125" s="136"/>
    </row>
    <row r="126" spans="2:18" s="137" customFormat="1" ht="33.75" customHeight="1">
      <c r="B126" s="129" t="s">
        <v>46</v>
      </c>
      <c r="C126" s="130" t="str">
        <f t="shared" si="95"/>
        <v>Ēriks Kuharjonoks</v>
      </c>
      <c r="D126" s="130" t="str">
        <f>C35</f>
        <v>Haralds Gals</v>
      </c>
      <c r="E126" s="131">
        <v>0</v>
      </c>
      <c r="F126" s="138" t="s">
        <v>19</v>
      </c>
      <c r="G126" s="133">
        <v>0</v>
      </c>
      <c r="H126" s="134"/>
      <c r="I126" s="135">
        <f t="shared" si="94"/>
        <v>0</v>
      </c>
      <c r="J126" s="136">
        <f>IF(E126&gt;G126,1,0)</f>
        <v>0</v>
      </c>
      <c r="K126" s="136">
        <f>IF(E126="",0,(IF(E126=G126,1,0)))</f>
        <v>1</v>
      </c>
      <c r="L126" s="136">
        <f>IF(E126&lt;G126,1,0)</f>
        <v>0</v>
      </c>
      <c r="M126" s="136">
        <f>K126</f>
        <v>1</v>
      </c>
      <c r="N126" s="136">
        <f>J126</f>
        <v>0</v>
      </c>
      <c r="O126" s="136"/>
      <c r="P126" s="136"/>
      <c r="Q126" s="136"/>
      <c r="R126" s="136"/>
    </row>
    <row r="127" spans="2:18" s="137" customFormat="1" ht="33.75" customHeight="1" thickBot="1">
      <c r="B127" s="139" t="s">
        <v>47</v>
      </c>
      <c r="C127" s="140" t="str">
        <f t="shared" si="95"/>
        <v>Ilze Zuce-Tenča</v>
      </c>
      <c r="D127" s="140" t="str">
        <f>C34</f>
        <v>Edgars Strazds</v>
      </c>
      <c r="E127" s="141">
        <v>10</v>
      </c>
      <c r="F127" s="142" t="s">
        <v>19</v>
      </c>
      <c r="G127" s="143">
        <v>0</v>
      </c>
      <c r="H127" s="134"/>
      <c r="I127" s="135">
        <f t="shared" si="94"/>
        <v>10</v>
      </c>
      <c r="J127" s="136">
        <f>IF(E127&gt;G127,1,0)</f>
        <v>1</v>
      </c>
      <c r="K127" s="136">
        <f>IF(E127="",0,(IF(E127=G127,1,0)))</f>
        <v>0</v>
      </c>
      <c r="L127" s="136">
        <f>IF(E127&lt;G127,1,0)</f>
        <v>0</v>
      </c>
      <c r="M127" s="136">
        <f>K127</f>
        <v>0</v>
      </c>
      <c r="N127" s="136">
        <f>J127</f>
        <v>1</v>
      </c>
      <c r="O127" s="136"/>
      <c r="P127" s="136"/>
      <c r="Q127" s="136"/>
      <c r="R127" s="136"/>
    </row>
    <row r="128" spans="2:18" ht="12.75">
      <c r="B128" s="93" t="s">
        <v>0</v>
      </c>
      <c r="C128" s="272" t="str">
        <f t="shared" si="95"/>
        <v>Artjoms Zaharovs</v>
      </c>
      <c r="D128" s="272"/>
      <c r="H128" s="102"/>
      <c r="I128" s="73"/>
      <c r="J128" s="104"/>
      <c r="K128" s="104"/>
      <c r="L128" s="104"/>
      <c r="M128" s="104"/>
      <c r="N128" s="104"/>
      <c r="O128" s="104"/>
      <c r="P128" s="104"/>
      <c r="Q128" s="104"/>
      <c r="R128" s="104"/>
    </row>
    <row r="129" spans="8:18" ht="13.5" thickBot="1">
      <c r="H129" s="102"/>
      <c r="I129" s="73"/>
      <c r="J129" s="104"/>
      <c r="K129" s="104"/>
      <c r="L129" s="104"/>
      <c r="M129" s="104"/>
      <c r="N129" s="104"/>
      <c r="O129" s="104"/>
      <c r="P129" s="104"/>
      <c r="Q129" s="104"/>
      <c r="R129" s="104"/>
    </row>
    <row r="130" spans="2:19" s="112" customFormat="1" ht="12.75">
      <c r="B130" s="106" t="s">
        <v>11</v>
      </c>
      <c r="C130" s="107" t="s">
        <v>14</v>
      </c>
      <c r="D130" s="107" t="s">
        <v>15</v>
      </c>
      <c r="E130" s="270" t="s">
        <v>16</v>
      </c>
      <c r="F130" s="270"/>
      <c r="G130" s="271"/>
      <c r="H130" s="108"/>
      <c r="I130" s="73"/>
      <c r="J130" s="104"/>
      <c r="K130" s="104"/>
      <c r="L130" s="104"/>
      <c r="M130" s="104"/>
      <c r="N130" s="104"/>
      <c r="O130" s="110"/>
      <c r="P130" s="110"/>
      <c r="Q130" s="110"/>
      <c r="R130" s="104"/>
      <c r="S130" s="93"/>
    </row>
    <row r="131" spans="2:18" s="137" customFormat="1" ht="33.75" customHeight="1">
      <c r="B131" s="129" t="s">
        <v>4</v>
      </c>
      <c r="C131" s="130" t="str">
        <f aca="true" t="shared" si="96" ref="C131:C136">C43</f>
        <v>Ilgvars Pavlovskis</v>
      </c>
      <c r="D131" s="130" t="str">
        <f>C42</f>
        <v>Intars Žubeckis</v>
      </c>
      <c r="E131" s="131">
        <v>1</v>
      </c>
      <c r="F131" s="132" t="s">
        <v>19</v>
      </c>
      <c r="G131" s="133">
        <v>2</v>
      </c>
      <c r="H131" s="134"/>
      <c r="I131" s="135">
        <f>IF(E131&lt;&gt;"",E131,"")</f>
        <v>1</v>
      </c>
      <c r="J131" s="136">
        <f aca="true" t="shared" si="97" ref="J131:J138">IF(E131&gt;G131,1,0)</f>
        <v>0</v>
      </c>
      <c r="K131" s="136">
        <f aca="true" t="shared" si="98" ref="K131:K138">IF(E131="",0,(IF(E131=G131,1,0)))</f>
        <v>0</v>
      </c>
      <c r="L131" s="136">
        <f aca="true" t="shared" si="99" ref="L131:L138">IF(E131&lt;G131,1,0)</f>
        <v>1</v>
      </c>
      <c r="M131" s="136">
        <f t="shared" si="69"/>
        <v>0</v>
      </c>
      <c r="N131" s="136">
        <f t="shared" si="70"/>
        <v>0</v>
      </c>
      <c r="O131" s="136"/>
      <c r="P131" s="136"/>
      <c r="Q131" s="136"/>
      <c r="R131" s="136"/>
    </row>
    <row r="132" spans="2:18" s="137" customFormat="1" ht="33.75" customHeight="1">
      <c r="B132" s="129" t="s">
        <v>1</v>
      </c>
      <c r="C132" s="130" t="str">
        <f t="shared" si="96"/>
        <v>Dārta Ozoliņa</v>
      </c>
      <c r="D132" s="130" t="str">
        <f>C41</f>
        <v>Mārtiņš Gūtmanis</v>
      </c>
      <c r="E132" s="131">
        <v>2</v>
      </c>
      <c r="F132" s="132" t="s">
        <v>19</v>
      </c>
      <c r="G132" s="133">
        <v>4</v>
      </c>
      <c r="H132" s="134"/>
      <c r="I132" s="135">
        <f aca="true" t="shared" si="100" ref="I132:I140">IF(E132&lt;&gt;"",E132,"")</f>
        <v>2</v>
      </c>
      <c r="J132" s="136">
        <f t="shared" si="97"/>
        <v>0</v>
      </c>
      <c r="K132" s="136">
        <f t="shared" si="98"/>
        <v>0</v>
      </c>
      <c r="L132" s="136">
        <f t="shared" si="99"/>
        <v>1</v>
      </c>
      <c r="M132" s="136">
        <f t="shared" si="69"/>
        <v>0</v>
      </c>
      <c r="N132" s="136">
        <f t="shared" si="70"/>
        <v>0</v>
      </c>
      <c r="O132" s="136"/>
      <c r="P132" s="136"/>
      <c r="Q132" s="136"/>
      <c r="R132" s="136"/>
    </row>
    <row r="133" spans="2:18" s="137" customFormat="1" ht="33.75" customHeight="1">
      <c r="B133" s="129" t="s">
        <v>2</v>
      </c>
      <c r="C133" s="130" t="str">
        <f t="shared" si="96"/>
        <v>Aivars Vāvers</v>
      </c>
      <c r="D133" s="130" t="str">
        <f>C40</f>
        <v>Arnis Vītols</v>
      </c>
      <c r="E133" s="131">
        <v>4</v>
      </c>
      <c r="F133" s="138" t="s">
        <v>19</v>
      </c>
      <c r="G133" s="133">
        <v>4</v>
      </c>
      <c r="H133" s="134"/>
      <c r="I133" s="135">
        <f t="shared" si="100"/>
        <v>4</v>
      </c>
      <c r="J133" s="136">
        <f t="shared" si="97"/>
        <v>0</v>
      </c>
      <c r="K133" s="136">
        <f t="shared" si="98"/>
        <v>1</v>
      </c>
      <c r="L133" s="136">
        <f t="shared" si="99"/>
        <v>0</v>
      </c>
      <c r="M133" s="136">
        <f t="shared" si="69"/>
        <v>1</v>
      </c>
      <c r="N133" s="136">
        <f t="shared" si="70"/>
        <v>0</v>
      </c>
      <c r="O133" s="136"/>
      <c r="P133" s="136"/>
      <c r="Q133" s="136"/>
      <c r="R133" s="136"/>
    </row>
    <row r="134" spans="2:18" s="137" customFormat="1" ht="33.75" customHeight="1">
      <c r="B134" s="129" t="s">
        <v>3</v>
      </c>
      <c r="C134" s="130" t="str">
        <f t="shared" si="96"/>
        <v>Gundega Paķe</v>
      </c>
      <c r="D134" s="130" t="str">
        <f>C39</f>
        <v>Edijs Vāvers</v>
      </c>
      <c r="E134" s="131">
        <v>1</v>
      </c>
      <c r="F134" s="138" t="s">
        <v>19</v>
      </c>
      <c r="G134" s="133">
        <v>5</v>
      </c>
      <c r="H134" s="134"/>
      <c r="I134" s="135">
        <f t="shared" si="100"/>
        <v>1</v>
      </c>
      <c r="J134" s="136">
        <f t="shared" si="97"/>
        <v>0</v>
      </c>
      <c r="K134" s="136">
        <f t="shared" si="98"/>
        <v>0</v>
      </c>
      <c r="L134" s="136">
        <f t="shared" si="99"/>
        <v>1</v>
      </c>
      <c r="M134" s="136">
        <f t="shared" si="69"/>
        <v>0</v>
      </c>
      <c r="N134" s="136">
        <f t="shared" si="70"/>
        <v>0</v>
      </c>
      <c r="O134" s="136"/>
      <c r="P134" s="136"/>
      <c r="Q134" s="136"/>
      <c r="R134" s="136"/>
    </row>
    <row r="135" spans="2:18" s="137" customFormat="1" ht="33.75" customHeight="1">
      <c r="B135" s="129" t="s">
        <v>27</v>
      </c>
      <c r="C135" s="130" t="str">
        <f t="shared" si="96"/>
        <v>Kristaps Zarinieks</v>
      </c>
      <c r="D135" s="130" t="str">
        <f>C38</f>
        <v>Matīss Saulītis</v>
      </c>
      <c r="E135" s="131">
        <v>5</v>
      </c>
      <c r="F135" s="138" t="s">
        <v>19</v>
      </c>
      <c r="G135" s="133">
        <v>8</v>
      </c>
      <c r="H135" s="134"/>
      <c r="I135" s="135">
        <f t="shared" si="100"/>
        <v>5</v>
      </c>
      <c r="J135" s="136">
        <f t="shared" si="97"/>
        <v>0</v>
      </c>
      <c r="K135" s="136">
        <f t="shared" si="98"/>
        <v>0</v>
      </c>
      <c r="L135" s="136">
        <f t="shared" si="99"/>
        <v>1</v>
      </c>
      <c r="M135" s="136">
        <f t="shared" si="69"/>
        <v>0</v>
      </c>
      <c r="N135" s="136">
        <f t="shared" si="70"/>
        <v>0</v>
      </c>
      <c r="O135" s="136"/>
      <c r="P135" s="136"/>
      <c r="Q135" s="136"/>
      <c r="R135" s="136"/>
    </row>
    <row r="136" spans="2:18" s="137" customFormat="1" ht="33.75" customHeight="1">
      <c r="B136" s="129" t="s">
        <v>32</v>
      </c>
      <c r="C136" s="130" t="str">
        <f t="shared" si="96"/>
        <v>--------------</v>
      </c>
      <c r="D136" s="130" t="str">
        <f>C37</f>
        <v>Kaspars Gūtmanis</v>
      </c>
      <c r="E136" s="131"/>
      <c r="F136" s="138" t="s">
        <v>19</v>
      </c>
      <c r="G136" s="133"/>
      <c r="H136" s="134"/>
      <c r="I136" s="135">
        <f t="shared" si="100"/>
      </c>
      <c r="J136" s="136">
        <f t="shared" si="97"/>
        <v>0</v>
      </c>
      <c r="K136" s="136">
        <f t="shared" si="98"/>
        <v>0</v>
      </c>
      <c r="L136" s="136">
        <f t="shared" si="99"/>
        <v>0</v>
      </c>
      <c r="M136" s="136">
        <f aca="true" t="shared" si="101" ref="M136:M215">K136</f>
        <v>0</v>
      </c>
      <c r="N136" s="136">
        <f aca="true" t="shared" si="102" ref="N136:N215">J136</f>
        <v>0</v>
      </c>
      <c r="O136" s="136"/>
      <c r="P136" s="136"/>
      <c r="Q136" s="136"/>
      <c r="R136" s="136"/>
    </row>
    <row r="137" spans="2:18" s="137" customFormat="1" ht="33.75" customHeight="1">
      <c r="B137" s="129" t="s">
        <v>35</v>
      </c>
      <c r="C137" s="130" t="str">
        <f>C28</f>
        <v>Mikus Saulītis</v>
      </c>
      <c r="D137" s="130" t="str">
        <f>C36</f>
        <v>Kaspars Dubavs</v>
      </c>
      <c r="E137" s="131">
        <v>5</v>
      </c>
      <c r="F137" s="138" t="s">
        <v>19</v>
      </c>
      <c r="G137" s="133">
        <v>0</v>
      </c>
      <c r="H137" s="134"/>
      <c r="I137" s="135">
        <f t="shared" si="100"/>
        <v>5</v>
      </c>
      <c r="J137" s="136">
        <f t="shared" si="97"/>
        <v>1</v>
      </c>
      <c r="K137" s="136">
        <f t="shared" si="98"/>
        <v>0</v>
      </c>
      <c r="L137" s="136">
        <f t="shared" si="99"/>
        <v>0</v>
      </c>
      <c r="M137" s="136">
        <f t="shared" si="101"/>
        <v>0</v>
      </c>
      <c r="N137" s="136">
        <f t="shared" si="102"/>
        <v>1</v>
      </c>
      <c r="O137" s="136"/>
      <c r="P137" s="136"/>
      <c r="Q137" s="136"/>
      <c r="R137" s="136"/>
    </row>
    <row r="138" spans="2:18" s="137" customFormat="1" ht="33.75" customHeight="1">
      <c r="B138" s="129" t="s">
        <v>41</v>
      </c>
      <c r="C138" s="130" t="str">
        <f>C29</f>
        <v>Egīls Belševics</v>
      </c>
      <c r="D138" s="130" t="str">
        <f>C35</f>
        <v>Haralds Gals</v>
      </c>
      <c r="E138" s="131">
        <v>6</v>
      </c>
      <c r="F138" s="138" t="s">
        <v>19</v>
      </c>
      <c r="G138" s="133">
        <v>3</v>
      </c>
      <c r="H138" s="134"/>
      <c r="I138" s="135">
        <f t="shared" si="100"/>
        <v>6</v>
      </c>
      <c r="J138" s="136">
        <f t="shared" si="97"/>
        <v>1</v>
      </c>
      <c r="K138" s="136">
        <f t="shared" si="98"/>
        <v>0</v>
      </c>
      <c r="L138" s="136">
        <f t="shared" si="99"/>
        <v>0</v>
      </c>
      <c r="M138" s="136">
        <f t="shared" si="101"/>
        <v>0</v>
      </c>
      <c r="N138" s="136">
        <f t="shared" si="102"/>
        <v>1</v>
      </c>
      <c r="O138" s="136"/>
      <c r="P138" s="136"/>
      <c r="Q138" s="136"/>
      <c r="R138" s="136"/>
    </row>
    <row r="139" spans="2:18" s="137" customFormat="1" ht="33.75" customHeight="1">
      <c r="B139" s="129" t="s">
        <v>46</v>
      </c>
      <c r="C139" s="130" t="str">
        <f>C30</f>
        <v>Eduards Paķis</v>
      </c>
      <c r="D139" s="130" t="str">
        <f>C34</f>
        <v>Edgars Strazds</v>
      </c>
      <c r="E139" s="131">
        <v>10</v>
      </c>
      <c r="F139" s="138" t="s">
        <v>19</v>
      </c>
      <c r="G139" s="133">
        <v>0</v>
      </c>
      <c r="H139" s="134"/>
      <c r="I139" s="135">
        <f t="shared" si="100"/>
        <v>10</v>
      </c>
      <c r="J139" s="136">
        <f>IF(E139&gt;G139,1,0)</f>
        <v>1</v>
      </c>
      <c r="K139" s="136">
        <f>IF(E139="",0,(IF(E139=G139,1,0)))</f>
        <v>0</v>
      </c>
      <c r="L139" s="136">
        <f>IF(E139&lt;G139,1,0)</f>
        <v>0</v>
      </c>
      <c r="M139" s="136">
        <f>K139</f>
        <v>0</v>
      </c>
      <c r="N139" s="136">
        <f>J139</f>
        <v>1</v>
      </c>
      <c r="O139" s="136"/>
      <c r="P139" s="136"/>
      <c r="Q139" s="136"/>
      <c r="R139" s="136"/>
    </row>
    <row r="140" spans="2:18" s="137" customFormat="1" ht="33.75" customHeight="1" thickBot="1">
      <c r="B140" s="139" t="s">
        <v>47</v>
      </c>
      <c r="C140" s="140" t="str">
        <f>C31</f>
        <v>Ēriks Kuharjonoks</v>
      </c>
      <c r="D140" s="140" t="str">
        <f>C33</f>
        <v>Artjoms Zaharovs</v>
      </c>
      <c r="E140" s="141">
        <v>2</v>
      </c>
      <c r="F140" s="142" t="s">
        <v>19</v>
      </c>
      <c r="G140" s="143">
        <v>4</v>
      </c>
      <c r="H140" s="134"/>
      <c r="I140" s="135">
        <f t="shared" si="100"/>
        <v>2</v>
      </c>
      <c r="J140" s="136">
        <f>IF(E140&gt;G140,1,0)</f>
        <v>0</v>
      </c>
      <c r="K140" s="136">
        <f>IF(E140="",0,(IF(E140=G140,1,0)))</f>
        <v>0</v>
      </c>
      <c r="L140" s="136">
        <f>IF(E140&lt;G140,1,0)</f>
        <v>1</v>
      </c>
      <c r="M140" s="136">
        <f>K140</f>
        <v>0</v>
      </c>
      <c r="N140" s="136">
        <f>J140</f>
        <v>0</v>
      </c>
      <c r="O140" s="136"/>
      <c r="P140" s="136"/>
      <c r="Q140" s="136"/>
      <c r="R140" s="136"/>
    </row>
    <row r="141" spans="2:18" ht="12.75">
      <c r="B141" s="93" t="s">
        <v>0</v>
      </c>
      <c r="C141" s="272" t="str">
        <f>C32</f>
        <v>Ilze Zuce-Tenča</v>
      </c>
      <c r="D141" s="272"/>
      <c r="H141" s="102"/>
      <c r="I141" s="73"/>
      <c r="J141" s="104"/>
      <c r="K141" s="104"/>
      <c r="L141" s="104"/>
      <c r="M141" s="104"/>
      <c r="N141" s="104"/>
      <c r="O141" s="104"/>
      <c r="P141" s="104"/>
      <c r="Q141" s="104"/>
      <c r="R141" s="104"/>
    </row>
    <row r="142" spans="8:18" ht="13.5" thickBot="1">
      <c r="H142" s="102"/>
      <c r="I142" s="73"/>
      <c r="J142" s="104"/>
      <c r="K142" s="104"/>
      <c r="L142" s="104"/>
      <c r="M142" s="104"/>
      <c r="N142" s="104"/>
      <c r="O142" s="104"/>
      <c r="P142" s="104"/>
      <c r="Q142" s="104"/>
      <c r="R142" s="104"/>
    </row>
    <row r="143" spans="2:19" s="112" customFormat="1" ht="12.75">
      <c r="B143" s="106" t="s">
        <v>12</v>
      </c>
      <c r="C143" s="107" t="s">
        <v>14</v>
      </c>
      <c r="D143" s="107" t="s">
        <v>15</v>
      </c>
      <c r="E143" s="270" t="s">
        <v>16</v>
      </c>
      <c r="F143" s="270"/>
      <c r="G143" s="271"/>
      <c r="H143" s="108"/>
      <c r="I143" s="73"/>
      <c r="J143" s="104"/>
      <c r="K143" s="104"/>
      <c r="L143" s="104"/>
      <c r="M143" s="104"/>
      <c r="N143" s="104"/>
      <c r="O143" s="110"/>
      <c r="P143" s="110"/>
      <c r="Q143" s="110"/>
      <c r="R143" s="104"/>
      <c r="S143" s="93"/>
    </row>
    <row r="144" spans="2:18" s="137" customFormat="1" ht="33.75" customHeight="1">
      <c r="B144" s="129" t="s">
        <v>4</v>
      </c>
      <c r="C144" s="130" t="str">
        <f aca="true" t="shared" si="103" ref="C144:C150">C42</f>
        <v>Intars Žubeckis</v>
      </c>
      <c r="D144" s="130" t="str">
        <f>C41</f>
        <v>Mārtiņš Gūtmanis</v>
      </c>
      <c r="E144" s="131">
        <v>6</v>
      </c>
      <c r="F144" s="132" t="s">
        <v>19</v>
      </c>
      <c r="G144" s="133">
        <v>4</v>
      </c>
      <c r="H144" s="134"/>
      <c r="I144" s="135">
        <f>IF(E144&lt;&gt;"",E144,"")</f>
        <v>6</v>
      </c>
      <c r="J144" s="136">
        <f aca="true" t="shared" si="104" ref="J144:J151">IF(E144&gt;G144,1,0)</f>
        <v>1</v>
      </c>
      <c r="K144" s="136">
        <f aca="true" t="shared" si="105" ref="K144:K151">IF(E144="",0,(IF(E144=G144,1,0)))</f>
        <v>0</v>
      </c>
      <c r="L144" s="136">
        <f aca="true" t="shared" si="106" ref="L144:L151">IF(E144&lt;G144,1,0)</f>
        <v>0</v>
      </c>
      <c r="M144" s="136">
        <f t="shared" si="101"/>
        <v>0</v>
      </c>
      <c r="N144" s="136">
        <f t="shared" si="102"/>
        <v>1</v>
      </c>
      <c r="O144" s="136"/>
      <c r="P144" s="136"/>
      <c r="Q144" s="136"/>
      <c r="R144" s="136"/>
    </row>
    <row r="145" spans="2:18" s="137" customFormat="1" ht="33.75" customHeight="1">
      <c r="B145" s="129" t="s">
        <v>1</v>
      </c>
      <c r="C145" s="130" t="str">
        <f t="shared" si="103"/>
        <v>Ilgvars Pavlovskis</v>
      </c>
      <c r="D145" s="130" t="str">
        <f>C40</f>
        <v>Arnis Vītols</v>
      </c>
      <c r="E145" s="131">
        <v>1</v>
      </c>
      <c r="F145" s="132" t="s">
        <v>19</v>
      </c>
      <c r="G145" s="133">
        <v>4</v>
      </c>
      <c r="H145" s="134"/>
      <c r="I145" s="135">
        <f aca="true" t="shared" si="107" ref="I145:I153">IF(E145&lt;&gt;"",E145,"")</f>
        <v>1</v>
      </c>
      <c r="J145" s="136">
        <f t="shared" si="104"/>
        <v>0</v>
      </c>
      <c r="K145" s="136">
        <f t="shared" si="105"/>
        <v>0</v>
      </c>
      <c r="L145" s="136">
        <f t="shared" si="106"/>
        <v>1</v>
      </c>
      <c r="M145" s="136">
        <f t="shared" si="101"/>
        <v>0</v>
      </c>
      <c r="N145" s="136">
        <f t="shared" si="102"/>
        <v>0</v>
      </c>
      <c r="O145" s="136"/>
      <c r="P145" s="136"/>
      <c r="Q145" s="136"/>
      <c r="R145" s="136"/>
    </row>
    <row r="146" spans="2:18" s="137" customFormat="1" ht="33.75" customHeight="1">
      <c r="B146" s="129" t="s">
        <v>2</v>
      </c>
      <c r="C146" s="130" t="str">
        <f t="shared" si="103"/>
        <v>Dārta Ozoliņa</v>
      </c>
      <c r="D146" s="130" t="str">
        <f>C39</f>
        <v>Edijs Vāvers</v>
      </c>
      <c r="E146" s="131">
        <v>2</v>
      </c>
      <c r="F146" s="138" t="s">
        <v>19</v>
      </c>
      <c r="G146" s="133">
        <v>5</v>
      </c>
      <c r="H146" s="134"/>
      <c r="I146" s="135">
        <f t="shared" si="107"/>
        <v>2</v>
      </c>
      <c r="J146" s="136">
        <f t="shared" si="104"/>
        <v>0</v>
      </c>
      <c r="K146" s="136">
        <f t="shared" si="105"/>
        <v>0</v>
      </c>
      <c r="L146" s="136">
        <f t="shared" si="106"/>
        <v>1</v>
      </c>
      <c r="M146" s="136">
        <f t="shared" si="101"/>
        <v>0</v>
      </c>
      <c r="N146" s="136">
        <f t="shared" si="102"/>
        <v>0</v>
      </c>
      <c r="O146" s="136"/>
      <c r="P146" s="136"/>
      <c r="Q146" s="136"/>
      <c r="R146" s="136"/>
    </row>
    <row r="147" spans="2:18" s="137" customFormat="1" ht="33.75" customHeight="1">
      <c r="B147" s="129" t="s">
        <v>3</v>
      </c>
      <c r="C147" s="130" t="str">
        <f t="shared" si="103"/>
        <v>Aivars Vāvers</v>
      </c>
      <c r="D147" s="130" t="str">
        <f>C38</f>
        <v>Matīss Saulītis</v>
      </c>
      <c r="E147" s="131">
        <v>2</v>
      </c>
      <c r="F147" s="138" t="s">
        <v>19</v>
      </c>
      <c r="G147" s="133">
        <v>3</v>
      </c>
      <c r="H147" s="134"/>
      <c r="I147" s="135">
        <f t="shared" si="107"/>
        <v>2</v>
      </c>
      <c r="J147" s="136">
        <f t="shared" si="104"/>
        <v>0</v>
      </c>
      <c r="K147" s="136">
        <f t="shared" si="105"/>
        <v>0</v>
      </c>
      <c r="L147" s="136">
        <f t="shared" si="106"/>
        <v>1</v>
      </c>
      <c r="M147" s="136">
        <f t="shared" si="101"/>
        <v>0</v>
      </c>
      <c r="N147" s="136">
        <f t="shared" si="102"/>
        <v>0</v>
      </c>
      <c r="O147" s="136"/>
      <c r="P147" s="136"/>
      <c r="Q147" s="136"/>
      <c r="R147" s="136"/>
    </row>
    <row r="148" spans="2:18" s="137" customFormat="1" ht="33.75" customHeight="1">
      <c r="B148" s="129" t="s">
        <v>27</v>
      </c>
      <c r="C148" s="130" t="str">
        <f t="shared" si="103"/>
        <v>Gundega Paķe</v>
      </c>
      <c r="D148" s="130" t="str">
        <f>C37</f>
        <v>Kaspars Gūtmanis</v>
      </c>
      <c r="E148" s="131">
        <v>2</v>
      </c>
      <c r="F148" s="138" t="s">
        <v>19</v>
      </c>
      <c r="G148" s="133">
        <v>2</v>
      </c>
      <c r="H148" s="134"/>
      <c r="I148" s="135">
        <f t="shared" si="107"/>
        <v>2</v>
      </c>
      <c r="J148" s="136">
        <f t="shared" si="104"/>
        <v>0</v>
      </c>
      <c r="K148" s="136">
        <f t="shared" si="105"/>
        <v>1</v>
      </c>
      <c r="L148" s="136">
        <f t="shared" si="106"/>
        <v>0</v>
      </c>
      <c r="M148" s="136">
        <f t="shared" si="101"/>
        <v>1</v>
      </c>
      <c r="N148" s="136">
        <f t="shared" si="102"/>
        <v>0</v>
      </c>
      <c r="O148" s="136"/>
      <c r="P148" s="136"/>
      <c r="Q148" s="136"/>
      <c r="R148" s="136"/>
    </row>
    <row r="149" spans="2:18" s="137" customFormat="1" ht="33.75" customHeight="1">
      <c r="B149" s="129" t="s">
        <v>32</v>
      </c>
      <c r="C149" s="130" t="str">
        <f t="shared" si="103"/>
        <v>Kristaps Zarinieks</v>
      </c>
      <c r="D149" s="130" t="str">
        <f>C36</f>
        <v>Kaspars Dubavs</v>
      </c>
      <c r="E149" s="131">
        <v>1</v>
      </c>
      <c r="F149" s="138" t="s">
        <v>19</v>
      </c>
      <c r="G149" s="133">
        <v>6</v>
      </c>
      <c r="H149" s="134"/>
      <c r="I149" s="135">
        <f t="shared" si="107"/>
        <v>1</v>
      </c>
      <c r="J149" s="136">
        <f t="shared" si="104"/>
        <v>0</v>
      </c>
      <c r="K149" s="136">
        <f t="shared" si="105"/>
        <v>0</v>
      </c>
      <c r="L149" s="136">
        <f t="shared" si="106"/>
        <v>1</v>
      </c>
      <c r="M149" s="136">
        <f t="shared" si="101"/>
        <v>0</v>
      </c>
      <c r="N149" s="136">
        <f t="shared" si="102"/>
        <v>0</v>
      </c>
      <c r="O149" s="136"/>
      <c r="P149" s="136"/>
      <c r="Q149" s="136"/>
      <c r="R149" s="136"/>
    </row>
    <row r="150" spans="2:18" s="137" customFormat="1" ht="33.75" customHeight="1">
      <c r="B150" s="129" t="s">
        <v>35</v>
      </c>
      <c r="C150" s="130" t="str">
        <f t="shared" si="103"/>
        <v>--------------</v>
      </c>
      <c r="D150" s="130" t="str">
        <f>C35</f>
        <v>Haralds Gals</v>
      </c>
      <c r="E150" s="131"/>
      <c r="F150" s="138" t="s">
        <v>19</v>
      </c>
      <c r="G150" s="133"/>
      <c r="H150" s="134"/>
      <c r="I150" s="135">
        <f t="shared" si="107"/>
      </c>
      <c r="J150" s="136">
        <f t="shared" si="104"/>
        <v>0</v>
      </c>
      <c r="K150" s="136">
        <f t="shared" si="105"/>
        <v>0</v>
      </c>
      <c r="L150" s="136">
        <f t="shared" si="106"/>
        <v>0</v>
      </c>
      <c r="M150" s="136">
        <f t="shared" si="101"/>
        <v>0</v>
      </c>
      <c r="N150" s="136">
        <f t="shared" si="102"/>
        <v>0</v>
      </c>
      <c r="O150" s="136"/>
      <c r="P150" s="136"/>
      <c r="Q150" s="136"/>
      <c r="R150" s="136"/>
    </row>
    <row r="151" spans="2:18" s="137" customFormat="1" ht="33.75" customHeight="1">
      <c r="B151" s="129" t="s">
        <v>41</v>
      </c>
      <c r="C151" s="130" t="str">
        <f>C28</f>
        <v>Mikus Saulītis</v>
      </c>
      <c r="D151" s="130" t="str">
        <f>C34</f>
        <v>Edgars Strazds</v>
      </c>
      <c r="E151" s="131">
        <v>10</v>
      </c>
      <c r="F151" s="138" t="s">
        <v>19</v>
      </c>
      <c r="G151" s="133">
        <v>0</v>
      </c>
      <c r="H151" s="134"/>
      <c r="I151" s="135">
        <f t="shared" si="107"/>
        <v>10</v>
      </c>
      <c r="J151" s="136">
        <f t="shared" si="104"/>
        <v>1</v>
      </c>
      <c r="K151" s="136">
        <f t="shared" si="105"/>
        <v>0</v>
      </c>
      <c r="L151" s="136">
        <f t="shared" si="106"/>
        <v>0</v>
      </c>
      <c r="M151" s="136">
        <f t="shared" si="101"/>
        <v>0</v>
      </c>
      <c r="N151" s="136">
        <f t="shared" si="102"/>
        <v>1</v>
      </c>
      <c r="O151" s="136"/>
      <c r="P151" s="136"/>
      <c r="Q151" s="136"/>
      <c r="R151" s="136"/>
    </row>
    <row r="152" spans="2:18" s="137" customFormat="1" ht="33.75" customHeight="1">
      <c r="B152" s="129" t="s">
        <v>46</v>
      </c>
      <c r="C152" s="130" t="str">
        <f>C29</f>
        <v>Egīls Belševics</v>
      </c>
      <c r="D152" s="130" t="str">
        <f>C33</f>
        <v>Artjoms Zaharovs</v>
      </c>
      <c r="E152" s="131">
        <v>2</v>
      </c>
      <c r="F152" s="138" t="s">
        <v>19</v>
      </c>
      <c r="G152" s="133">
        <v>3</v>
      </c>
      <c r="H152" s="134"/>
      <c r="I152" s="135">
        <f t="shared" si="107"/>
        <v>2</v>
      </c>
      <c r="J152" s="136">
        <f>IF(E152&gt;G152,1,0)</f>
        <v>0</v>
      </c>
      <c r="K152" s="136">
        <f>IF(E152="",0,(IF(E152=G152,1,0)))</f>
        <v>0</v>
      </c>
      <c r="L152" s="136">
        <f>IF(E152&lt;G152,1,0)</f>
        <v>1</v>
      </c>
      <c r="M152" s="136">
        <f>K152</f>
        <v>0</v>
      </c>
      <c r="N152" s="136">
        <f>J152</f>
        <v>0</v>
      </c>
      <c r="O152" s="136"/>
      <c r="P152" s="136"/>
      <c r="Q152" s="136"/>
      <c r="R152" s="136"/>
    </row>
    <row r="153" spans="2:18" s="137" customFormat="1" ht="33.75" customHeight="1" thickBot="1">
      <c r="B153" s="139" t="s">
        <v>47</v>
      </c>
      <c r="C153" s="140" t="str">
        <f>C30</f>
        <v>Eduards Paķis</v>
      </c>
      <c r="D153" s="140" t="str">
        <f>C32</f>
        <v>Ilze Zuce-Tenča</v>
      </c>
      <c r="E153" s="141">
        <v>3</v>
      </c>
      <c r="F153" s="142" t="s">
        <v>19</v>
      </c>
      <c r="G153" s="143">
        <v>1</v>
      </c>
      <c r="H153" s="134"/>
      <c r="I153" s="135">
        <f t="shared" si="107"/>
        <v>3</v>
      </c>
      <c r="J153" s="136">
        <f>IF(E153&gt;G153,1,0)</f>
        <v>1</v>
      </c>
      <c r="K153" s="136">
        <f>IF(E153="",0,(IF(E153=G153,1,0)))</f>
        <v>0</v>
      </c>
      <c r="L153" s="136">
        <f>IF(E153&lt;G153,1,0)</f>
        <v>0</v>
      </c>
      <c r="M153" s="136">
        <f>K153</f>
        <v>0</v>
      </c>
      <c r="N153" s="136">
        <f>J153</f>
        <v>1</v>
      </c>
      <c r="O153" s="136"/>
      <c r="P153" s="136"/>
      <c r="Q153" s="136"/>
      <c r="R153" s="136"/>
    </row>
    <row r="154" spans="2:18" ht="12.75">
      <c r="B154" s="93" t="s">
        <v>0</v>
      </c>
      <c r="C154" s="272" t="str">
        <f>C31</f>
        <v>Ēriks Kuharjonoks</v>
      </c>
      <c r="D154" s="272"/>
      <c r="H154" s="102"/>
      <c r="I154" s="73"/>
      <c r="J154" s="104"/>
      <c r="K154" s="104"/>
      <c r="L154" s="104"/>
      <c r="M154" s="104"/>
      <c r="N154" s="104"/>
      <c r="O154" s="104"/>
      <c r="P154" s="104"/>
      <c r="Q154" s="104"/>
      <c r="R154" s="104"/>
    </row>
    <row r="155" spans="8:18" ht="13.5" thickBot="1">
      <c r="H155" s="102"/>
      <c r="I155" s="73"/>
      <c r="J155" s="104"/>
      <c r="K155" s="104"/>
      <c r="L155" s="104"/>
      <c r="M155" s="104"/>
      <c r="N155" s="104"/>
      <c r="O155" s="104"/>
      <c r="P155" s="104"/>
      <c r="Q155" s="104"/>
      <c r="R155" s="104"/>
    </row>
    <row r="156" spans="2:19" s="112" customFormat="1" ht="12.75">
      <c r="B156" s="106" t="s">
        <v>13</v>
      </c>
      <c r="C156" s="107" t="s">
        <v>14</v>
      </c>
      <c r="D156" s="107" t="s">
        <v>15</v>
      </c>
      <c r="E156" s="270" t="s">
        <v>16</v>
      </c>
      <c r="F156" s="270"/>
      <c r="G156" s="271"/>
      <c r="H156" s="108"/>
      <c r="I156" s="73"/>
      <c r="J156" s="104"/>
      <c r="K156" s="104"/>
      <c r="L156" s="104"/>
      <c r="M156" s="104"/>
      <c r="N156" s="104"/>
      <c r="O156" s="110"/>
      <c r="P156" s="110"/>
      <c r="Q156" s="110"/>
      <c r="R156" s="104"/>
      <c r="S156" s="93"/>
    </row>
    <row r="157" spans="2:18" s="137" customFormat="1" ht="33.75" customHeight="1">
      <c r="B157" s="129" t="s">
        <v>4</v>
      </c>
      <c r="C157" s="130" t="str">
        <f aca="true" t="shared" si="108" ref="C157:C164">C41</f>
        <v>Mārtiņš Gūtmanis</v>
      </c>
      <c r="D157" s="130" t="str">
        <f>C40</f>
        <v>Arnis Vītols</v>
      </c>
      <c r="E157" s="131">
        <v>0</v>
      </c>
      <c r="F157" s="132" t="s">
        <v>19</v>
      </c>
      <c r="G157" s="133">
        <v>4</v>
      </c>
      <c r="H157" s="134"/>
      <c r="I157" s="135">
        <f>IF(E157&lt;&gt;"",E157,"")</f>
        <v>0</v>
      </c>
      <c r="J157" s="136">
        <f aca="true" t="shared" si="109" ref="J157:J164">IF(E157&gt;G157,1,0)</f>
        <v>0</v>
      </c>
      <c r="K157" s="136">
        <f aca="true" t="shared" si="110" ref="K157:K164">IF(E157="",0,(IF(E157=G157,1,0)))</f>
        <v>0</v>
      </c>
      <c r="L157" s="136">
        <f aca="true" t="shared" si="111" ref="L157:L164">IF(E157&lt;G157,1,0)</f>
        <v>1</v>
      </c>
      <c r="M157" s="136">
        <f t="shared" si="101"/>
        <v>0</v>
      </c>
      <c r="N157" s="136">
        <f t="shared" si="102"/>
        <v>0</v>
      </c>
      <c r="O157" s="136"/>
      <c r="P157" s="136"/>
      <c r="Q157" s="136"/>
      <c r="R157" s="136"/>
    </row>
    <row r="158" spans="2:18" s="137" customFormat="1" ht="33.75" customHeight="1">
      <c r="B158" s="129" t="s">
        <v>1</v>
      </c>
      <c r="C158" s="130" t="str">
        <f t="shared" si="108"/>
        <v>Intars Žubeckis</v>
      </c>
      <c r="D158" s="130" t="str">
        <f>C39</f>
        <v>Edijs Vāvers</v>
      </c>
      <c r="E158" s="131">
        <v>3</v>
      </c>
      <c r="F158" s="132" t="s">
        <v>19</v>
      </c>
      <c r="G158" s="133">
        <v>4</v>
      </c>
      <c r="H158" s="134"/>
      <c r="I158" s="135">
        <f aca="true" t="shared" si="112" ref="I158:I166">IF(E158&lt;&gt;"",E158,"")</f>
        <v>3</v>
      </c>
      <c r="J158" s="136">
        <f t="shared" si="109"/>
        <v>0</v>
      </c>
      <c r="K158" s="136">
        <f t="shared" si="110"/>
        <v>0</v>
      </c>
      <c r="L158" s="136">
        <f t="shared" si="111"/>
        <v>1</v>
      </c>
      <c r="M158" s="136">
        <f t="shared" si="101"/>
        <v>0</v>
      </c>
      <c r="N158" s="136">
        <f t="shared" si="102"/>
        <v>0</v>
      </c>
      <c r="O158" s="136"/>
      <c r="P158" s="136"/>
      <c r="Q158" s="136"/>
      <c r="R158" s="136"/>
    </row>
    <row r="159" spans="2:18" s="137" customFormat="1" ht="33.75" customHeight="1">
      <c r="B159" s="129" t="s">
        <v>2</v>
      </c>
      <c r="C159" s="130" t="str">
        <f t="shared" si="108"/>
        <v>Ilgvars Pavlovskis</v>
      </c>
      <c r="D159" s="130" t="str">
        <f>C38</f>
        <v>Matīss Saulītis</v>
      </c>
      <c r="E159" s="131">
        <v>3</v>
      </c>
      <c r="F159" s="138" t="s">
        <v>19</v>
      </c>
      <c r="G159" s="133">
        <v>4</v>
      </c>
      <c r="H159" s="134"/>
      <c r="I159" s="135">
        <f t="shared" si="112"/>
        <v>3</v>
      </c>
      <c r="J159" s="136">
        <f t="shared" si="109"/>
        <v>0</v>
      </c>
      <c r="K159" s="136">
        <f t="shared" si="110"/>
        <v>0</v>
      </c>
      <c r="L159" s="136">
        <f t="shared" si="111"/>
        <v>1</v>
      </c>
      <c r="M159" s="136">
        <f t="shared" si="101"/>
        <v>0</v>
      </c>
      <c r="N159" s="136">
        <f t="shared" si="102"/>
        <v>0</v>
      </c>
      <c r="O159" s="136"/>
      <c r="P159" s="136"/>
      <c r="Q159" s="136"/>
      <c r="R159" s="136"/>
    </row>
    <row r="160" spans="2:18" s="137" customFormat="1" ht="33.75" customHeight="1">
      <c r="B160" s="129" t="s">
        <v>3</v>
      </c>
      <c r="C160" s="130" t="str">
        <f t="shared" si="108"/>
        <v>Dārta Ozoliņa</v>
      </c>
      <c r="D160" s="130" t="str">
        <f>C37</f>
        <v>Kaspars Gūtmanis</v>
      </c>
      <c r="E160" s="131">
        <v>5</v>
      </c>
      <c r="F160" s="138" t="s">
        <v>19</v>
      </c>
      <c r="G160" s="133">
        <v>2</v>
      </c>
      <c r="H160" s="134"/>
      <c r="I160" s="135">
        <f t="shared" si="112"/>
        <v>5</v>
      </c>
      <c r="J160" s="136">
        <f t="shared" si="109"/>
        <v>1</v>
      </c>
      <c r="K160" s="136">
        <f t="shared" si="110"/>
        <v>0</v>
      </c>
      <c r="L160" s="136">
        <f t="shared" si="111"/>
        <v>0</v>
      </c>
      <c r="M160" s="136">
        <f t="shared" si="101"/>
        <v>0</v>
      </c>
      <c r="N160" s="136">
        <f t="shared" si="102"/>
        <v>1</v>
      </c>
      <c r="O160" s="136"/>
      <c r="P160" s="136"/>
      <c r="Q160" s="136"/>
      <c r="R160" s="136"/>
    </row>
    <row r="161" spans="2:18" s="137" customFormat="1" ht="33.75" customHeight="1">
      <c r="B161" s="129" t="s">
        <v>27</v>
      </c>
      <c r="C161" s="130" t="str">
        <f t="shared" si="108"/>
        <v>Aivars Vāvers</v>
      </c>
      <c r="D161" s="130" t="str">
        <f>C36</f>
        <v>Kaspars Dubavs</v>
      </c>
      <c r="E161" s="131">
        <v>6</v>
      </c>
      <c r="F161" s="138" t="s">
        <v>19</v>
      </c>
      <c r="G161" s="133">
        <v>2</v>
      </c>
      <c r="H161" s="134"/>
      <c r="I161" s="135">
        <f t="shared" si="112"/>
        <v>6</v>
      </c>
      <c r="J161" s="136">
        <f t="shared" si="109"/>
        <v>1</v>
      </c>
      <c r="K161" s="136">
        <f t="shared" si="110"/>
        <v>0</v>
      </c>
      <c r="L161" s="136">
        <f t="shared" si="111"/>
        <v>0</v>
      </c>
      <c r="M161" s="136">
        <f t="shared" si="101"/>
        <v>0</v>
      </c>
      <c r="N161" s="136">
        <f t="shared" si="102"/>
        <v>1</v>
      </c>
      <c r="O161" s="136"/>
      <c r="P161" s="136"/>
      <c r="Q161" s="136"/>
      <c r="R161" s="136"/>
    </row>
    <row r="162" spans="2:18" s="137" customFormat="1" ht="33.75" customHeight="1">
      <c r="B162" s="129" t="s">
        <v>32</v>
      </c>
      <c r="C162" s="130" t="str">
        <f t="shared" si="108"/>
        <v>Gundega Paķe</v>
      </c>
      <c r="D162" s="130" t="str">
        <f>C35</f>
        <v>Haralds Gals</v>
      </c>
      <c r="E162" s="131">
        <v>1</v>
      </c>
      <c r="F162" s="138" t="s">
        <v>19</v>
      </c>
      <c r="G162" s="133">
        <v>2</v>
      </c>
      <c r="H162" s="134"/>
      <c r="I162" s="135">
        <f t="shared" si="112"/>
        <v>1</v>
      </c>
      <c r="J162" s="136">
        <f t="shared" si="109"/>
        <v>0</v>
      </c>
      <c r="K162" s="136">
        <f t="shared" si="110"/>
        <v>0</v>
      </c>
      <c r="L162" s="136">
        <f t="shared" si="111"/>
        <v>1</v>
      </c>
      <c r="M162" s="136">
        <f t="shared" si="101"/>
        <v>0</v>
      </c>
      <c r="N162" s="136">
        <f t="shared" si="102"/>
        <v>0</v>
      </c>
      <c r="O162" s="136"/>
      <c r="P162" s="136"/>
      <c r="Q162" s="136"/>
      <c r="R162" s="136"/>
    </row>
    <row r="163" spans="2:18" s="137" customFormat="1" ht="33.75" customHeight="1">
      <c r="B163" s="129" t="s">
        <v>35</v>
      </c>
      <c r="C163" s="130" t="str">
        <f t="shared" si="108"/>
        <v>Kristaps Zarinieks</v>
      </c>
      <c r="D163" s="130" t="str">
        <f>C34</f>
        <v>Edgars Strazds</v>
      </c>
      <c r="E163" s="131">
        <v>10</v>
      </c>
      <c r="F163" s="138" t="s">
        <v>19</v>
      </c>
      <c r="G163" s="133">
        <v>0</v>
      </c>
      <c r="H163" s="134"/>
      <c r="I163" s="135">
        <f t="shared" si="112"/>
        <v>10</v>
      </c>
      <c r="J163" s="136">
        <f t="shared" si="109"/>
        <v>1</v>
      </c>
      <c r="K163" s="136">
        <f t="shared" si="110"/>
        <v>0</v>
      </c>
      <c r="L163" s="136">
        <f t="shared" si="111"/>
        <v>0</v>
      </c>
      <c r="M163" s="136">
        <f t="shared" si="101"/>
        <v>0</v>
      </c>
      <c r="N163" s="136">
        <f t="shared" si="102"/>
        <v>1</v>
      </c>
      <c r="O163" s="136"/>
      <c r="P163" s="136"/>
      <c r="Q163" s="136"/>
      <c r="R163" s="136"/>
    </row>
    <row r="164" spans="2:18" s="137" customFormat="1" ht="33.75" customHeight="1">
      <c r="B164" s="129" t="s">
        <v>41</v>
      </c>
      <c r="C164" s="130" t="str">
        <f t="shared" si="108"/>
        <v>--------------</v>
      </c>
      <c r="D164" s="130" t="str">
        <f>C33</f>
        <v>Artjoms Zaharovs</v>
      </c>
      <c r="E164" s="131"/>
      <c r="F164" s="138" t="s">
        <v>19</v>
      </c>
      <c r="G164" s="133"/>
      <c r="H164" s="134"/>
      <c r="I164" s="135">
        <f t="shared" si="112"/>
      </c>
      <c r="J164" s="136">
        <f t="shared" si="109"/>
        <v>0</v>
      </c>
      <c r="K164" s="136">
        <f t="shared" si="110"/>
        <v>0</v>
      </c>
      <c r="L164" s="136">
        <f t="shared" si="111"/>
        <v>0</v>
      </c>
      <c r="M164" s="136">
        <f t="shared" si="101"/>
        <v>0</v>
      </c>
      <c r="N164" s="136">
        <f t="shared" si="102"/>
        <v>0</v>
      </c>
      <c r="O164" s="136"/>
      <c r="P164" s="136"/>
      <c r="Q164" s="136"/>
      <c r="R164" s="136"/>
    </row>
    <row r="165" spans="2:18" s="137" customFormat="1" ht="33.75" customHeight="1">
      <c r="B165" s="129" t="s">
        <v>46</v>
      </c>
      <c r="C165" s="130" t="str">
        <f>C28</f>
        <v>Mikus Saulītis</v>
      </c>
      <c r="D165" s="130" t="str">
        <f>C32</f>
        <v>Ilze Zuce-Tenča</v>
      </c>
      <c r="E165" s="131">
        <v>7</v>
      </c>
      <c r="F165" s="138" t="s">
        <v>19</v>
      </c>
      <c r="G165" s="133">
        <v>1</v>
      </c>
      <c r="H165" s="134"/>
      <c r="I165" s="135">
        <f t="shared" si="112"/>
        <v>7</v>
      </c>
      <c r="J165" s="136">
        <f>IF(E165&gt;G165,1,0)</f>
        <v>1</v>
      </c>
      <c r="K165" s="136">
        <f>IF(E165="",0,(IF(E165=G165,1,0)))</f>
        <v>0</v>
      </c>
      <c r="L165" s="136">
        <f>IF(E165&lt;G165,1,0)</f>
        <v>0</v>
      </c>
      <c r="M165" s="136">
        <f>K165</f>
        <v>0</v>
      </c>
      <c r="N165" s="136">
        <f>J165</f>
        <v>1</v>
      </c>
      <c r="O165" s="136"/>
      <c r="P165" s="136"/>
      <c r="Q165" s="136"/>
      <c r="R165" s="136"/>
    </row>
    <row r="166" spans="2:18" s="137" customFormat="1" ht="33.75" customHeight="1" thickBot="1">
      <c r="B166" s="139" t="s">
        <v>47</v>
      </c>
      <c r="C166" s="140" t="str">
        <f>C29</f>
        <v>Egīls Belševics</v>
      </c>
      <c r="D166" s="140" t="str">
        <f>C31</f>
        <v>Ēriks Kuharjonoks</v>
      </c>
      <c r="E166" s="141">
        <v>5</v>
      </c>
      <c r="F166" s="142" t="s">
        <v>19</v>
      </c>
      <c r="G166" s="143">
        <v>5</v>
      </c>
      <c r="H166" s="134"/>
      <c r="I166" s="135">
        <f t="shared" si="112"/>
        <v>5</v>
      </c>
      <c r="J166" s="136">
        <f>IF(E166&gt;G166,1,0)</f>
        <v>0</v>
      </c>
      <c r="K166" s="136">
        <f>IF(E166="",0,(IF(E166=G166,1,0)))</f>
        <v>1</v>
      </c>
      <c r="L166" s="136">
        <f>IF(E166&lt;G166,1,0)</f>
        <v>0</v>
      </c>
      <c r="M166" s="136">
        <f>K166</f>
        <v>1</v>
      </c>
      <c r="N166" s="136">
        <f>J166</f>
        <v>0</v>
      </c>
      <c r="O166" s="136"/>
      <c r="P166" s="136"/>
      <c r="Q166" s="136"/>
      <c r="R166" s="136"/>
    </row>
    <row r="167" spans="2:18" ht="12.75">
      <c r="B167" s="93" t="s">
        <v>0</v>
      </c>
      <c r="C167" s="272" t="str">
        <f>C30</f>
        <v>Eduards Paķis</v>
      </c>
      <c r="D167" s="272"/>
      <c r="H167" s="102"/>
      <c r="I167" s="73"/>
      <c r="J167" s="104"/>
      <c r="K167" s="104"/>
      <c r="L167" s="104"/>
      <c r="M167" s="104"/>
      <c r="N167" s="104"/>
      <c r="O167" s="104"/>
      <c r="P167" s="104"/>
      <c r="Q167" s="104"/>
      <c r="R167" s="104"/>
    </row>
    <row r="168" spans="3:18" ht="13.5" thickBot="1">
      <c r="C168" s="93"/>
      <c r="D168" s="93"/>
      <c r="F168" s="113"/>
      <c r="H168" s="102"/>
      <c r="I168" s="73"/>
      <c r="J168" s="104"/>
      <c r="K168" s="104"/>
      <c r="L168" s="104"/>
      <c r="M168" s="104"/>
      <c r="N168" s="104"/>
      <c r="O168" s="104"/>
      <c r="P168" s="104"/>
      <c r="Q168" s="104"/>
      <c r="R168" s="104"/>
    </row>
    <row r="169" spans="2:19" s="112" customFormat="1" ht="12.75">
      <c r="B169" s="106" t="s">
        <v>28</v>
      </c>
      <c r="C169" s="107" t="s">
        <v>14</v>
      </c>
      <c r="D169" s="107" t="s">
        <v>15</v>
      </c>
      <c r="E169" s="270" t="s">
        <v>16</v>
      </c>
      <c r="F169" s="270"/>
      <c r="G169" s="271"/>
      <c r="H169" s="108"/>
      <c r="I169" s="73"/>
      <c r="J169" s="104"/>
      <c r="K169" s="104"/>
      <c r="L169" s="104"/>
      <c r="M169" s="104"/>
      <c r="N169" s="104"/>
      <c r="O169" s="110"/>
      <c r="P169" s="110"/>
      <c r="Q169" s="110"/>
      <c r="R169" s="104"/>
      <c r="S169" s="93"/>
    </row>
    <row r="170" spans="2:18" s="137" customFormat="1" ht="33.75" customHeight="1">
      <c r="B170" s="129" t="s">
        <v>4</v>
      </c>
      <c r="C170" s="130" t="str">
        <f aca="true" t="shared" si="113" ref="C170:C178">C40</f>
        <v>Arnis Vītols</v>
      </c>
      <c r="D170" s="130" t="str">
        <f>C39</f>
        <v>Edijs Vāvers</v>
      </c>
      <c r="E170" s="131">
        <v>1</v>
      </c>
      <c r="F170" s="132" t="s">
        <v>19</v>
      </c>
      <c r="G170" s="133">
        <v>3</v>
      </c>
      <c r="H170" s="134"/>
      <c r="I170" s="135">
        <f>IF(E170&lt;&gt;"",E170,"")</f>
        <v>1</v>
      </c>
      <c r="J170" s="136">
        <f aca="true" t="shared" si="114" ref="J170:J177">IF(E170&gt;G170,1,0)</f>
        <v>0</v>
      </c>
      <c r="K170" s="136">
        <f aca="true" t="shared" si="115" ref="K170:K177">IF(E170="",0,(IF(E170=G170,1,0)))</f>
        <v>0</v>
      </c>
      <c r="L170" s="136">
        <f aca="true" t="shared" si="116" ref="L170:L177">IF(E170&lt;G170,1,0)</f>
        <v>1</v>
      </c>
      <c r="M170" s="136">
        <f t="shared" si="101"/>
        <v>0</v>
      </c>
      <c r="N170" s="136">
        <f t="shared" si="102"/>
        <v>0</v>
      </c>
      <c r="O170" s="136"/>
      <c r="P170" s="136"/>
      <c r="Q170" s="136"/>
      <c r="R170" s="136"/>
    </row>
    <row r="171" spans="2:18" s="137" customFormat="1" ht="33.75" customHeight="1">
      <c r="B171" s="129" t="s">
        <v>1</v>
      </c>
      <c r="C171" s="130" t="str">
        <f t="shared" si="113"/>
        <v>Mārtiņš Gūtmanis</v>
      </c>
      <c r="D171" s="130" t="str">
        <f>C38</f>
        <v>Matīss Saulītis</v>
      </c>
      <c r="E171" s="131">
        <v>1</v>
      </c>
      <c r="F171" s="132" t="s">
        <v>19</v>
      </c>
      <c r="G171" s="133">
        <v>3</v>
      </c>
      <c r="H171" s="134"/>
      <c r="I171" s="135">
        <f aca="true" t="shared" si="117" ref="I171:I179">IF(E171&lt;&gt;"",E171,"")</f>
        <v>1</v>
      </c>
      <c r="J171" s="136">
        <f t="shared" si="114"/>
        <v>0</v>
      </c>
      <c r="K171" s="136">
        <f t="shared" si="115"/>
        <v>0</v>
      </c>
      <c r="L171" s="136">
        <f t="shared" si="116"/>
        <v>1</v>
      </c>
      <c r="M171" s="136">
        <f t="shared" si="101"/>
        <v>0</v>
      </c>
      <c r="N171" s="136">
        <f t="shared" si="102"/>
        <v>0</v>
      </c>
      <c r="O171" s="136"/>
      <c r="P171" s="136"/>
      <c r="Q171" s="136"/>
      <c r="R171" s="136"/>
    </row>
    <row r="172" spans="2:18" s="137" customFormat="1" ht="33.75" customHeight="1">
      <c r="B172" s="129" t="s">
        <v>2</v>
      </c>
      <c r="C172" s="130" t="str">
        <f t="shared" si="113"/>
        <v>Intars Žubeckis</v>
      </c>
      <c r="D172" s="130" t="str">
        <f>C37</f>
        <v>Kaspars Gūtmanis</v>
      </c>
      <c r="E172" s="131">
        <v>5</v>
      </c>
      <c r="F172" s="138" t="s">
        <v>19</v>
      </c>
      <c r="G172" s="133">
        <v>1</v>
      </c>
      <c r="H172" s="134"/>
      <c r="I172" s="135">
        <f t="shared" si="117"/>
        <v>5</v>
      </c>
      <c r="J172" s="136">
        <f t="shared" si="114"/>
        <v>1</v>
      </c>
      <c r="K172" s="136">
        <f t="shared" si="115"/>
        <v>0</v>
      </c>
      <c r="L172" s="136">
        <f t="shared" si="116"/>
        <v>0</v>
      </c>
      <c r="M172" s="136">
        <f t="shared" si="101"/>
        <v>0</v>
      </c>
      <c r="N172" s="136">
        <f t="shared" si="102"/>
        <v>1</v>
      </c>
      <c r="O172" s="136"/>
      <c r="P172" s="136"/>
      <c r="Q172" s="136"/>
      <c r="R172" s="136"/>
    </row>
    <row r="173" spans="2:18" s="137" customFormat="1" ht="33.75" customHeight="1">
      <c r="B173" s="129" t="s">
        <v>3</v>
      </c>
      <c r="C173" s="130" t="str">
        <f t="shared" si="113"/>
        <v>Ilgvars Pavlovskis</v>
      </c>
      <c r="D173" s="130" t="str">
        <f>C36</f>
        <v>Kaspars Dubavs</v>
      </c>
      <c r="E173" s="131">
        <v>6</v>
      </c>
      <c r="F173" s="138" t="s">
        <v>19</v>
      </c>
      <c r="G173" s="133">
        <v>0</v>
      </c>
      <c r="H173" s="134"/>
      <c r="I173" s="135">
        <f t="shared" si="117"/>
        <v>6</v>
      </c>
      <c r="J173" s="136">
        <f t="shared" si="114"/>
        <v>1</v>
      </c>
      <c r="K173" s="136">
        <f t="shared" si="115"/>
        <v>0</v>
      </c>
      <c r="L173" s="136">
        <f t="shared" si="116"/>
        <v>0</v>
      </c>
      <c r="M173" s="136">
        <f t="shared" si="101"/>
        <v>0</v>
      </c>
      <c r="N173" s="136">
        <f t="shared" si="102"/>
        <v>1</v>
      </c>
      <c r="O173" s="136"/>
      <c r="P173" s="136"/>
      <c r="Q173" s="136"/>
      <c r="R173" s="136"/>
    </row>
    <row r="174" spans="2:18" s="137" customFormat="1" ht="33.75" customHeight="1">
      <c r="B174" s="129" t="s">
        <v>27</v>
      </c>
      <c r="C174" s="130" t="str">
        <f t="shared" si="113"/>
        <v>Dārta Ozoliņa</v>
      </c>
      <c r="D174" s="130" t="str">
        <f>C35</f>
        <v>Haralds Gals</v>
      </c>
      <c r="E174" s="131">
        <v>1</v>
      </c>
      <c r="F174" s="138" t="s">
        <v>19</v>
      </c>
      <c r="G174" s="133">
        <v>0</v>
      </c>
      <c r="H174" s="134"/>
      <c r="I174" s="135">
        <f t="shared" si="117"/>
        <v>1</v>
      </c>
      <c r="J174" s="136">
        <f t="shared" si="114"/>
        <v>1</v>
      </c>
      <c r="K174" s="136">
        <f t="shared" si="115"/>
        <v>0</v>
      </c>
      <c r="L174" s="136">
        <f t="shared" si="116"/>
        <v>0</v>
      </c>
      <c r="M174" s="136">
        <f t="shared" si="101"/>
        <v>0</v>
      </c>
      <c r="N174" s="136">
        <f t="shared" si="102"/>
        <v>1</v>
      </c>
      <c r="O174" s="136"/>
      <c r="P174" s="136"/>
      <c r="Q174" s="136"/>
      <c r="R174" s="136"/>
    </row>
    <row r="175" spans="2:18" s="137" customFormat="1" ht="33.75" customHeight="1">
      <c r="B175" s="129" t="s">
        <v>32</v>
      </c>
      <c r="C175" s="130" t="str">
        <f t="shared" si="113"/>
        <v>Aivars Vāvers</v>
      </c>
      <c r="D175" s="130" t="str">
        <f>C34</f>
        <v>Edgars Strazds</v>
      </c>
      <c r="E175" s="131">
        <v>10</v>
      </c>
      <c r="F175" s="138" t="s">
        <v>19</v>
      </c>
      <c r="G175" s="133">
        <v>0</v>
      </c>
      <c r="H175" s="134"/>
      <c r="I175" s="135">
        <f t="shared" si="117"/>
        <v>10</v>
      </c>
      <c r="J175" s="136">
        <f t="shared" si="114"/>
        <v>1</v>
      </c>
      <c r="K175" s="136">
        <f t="shared" si="115"/>
        <v>0</v>
      </c>
      <c r="L175" s="136">
        <f t="shared" si="116"/>
        <v>0</v>
      </c>
      <c r="M175" s="136">
        <f t="shared" si="101"/>
        <v>0</v>
      </c>
      <c r="N175" s="136">
        <f t="shared" si="102"/>
        <v>1</v>
      </c>
      <c r="O175" s="136"/>
      <c r="P175" s="136"/>
      <c r="Q175" s="136"/>
      <c r="R175" s="136"/>
    </row>
    <row r="176" spans="2:18" s="137" customFormat="1" ht="33.75" customHeight="1">
      <c r="B176" s="129" t="s">
        <v>35</v>
      </c>
      <c r="C176" s="130" t="str">
        <f t="shared" si="113"/>
        <v>Gundega Paķe</v>
      </c>
      <c r="D176" s="130" t="str">
        <f>C33</f>
        <v>Artjoms Zaharovs</v>
      </c>
      <c r="E176" s="131">
        <v>3</v>
      </c>
      <c r="F176" s="138" t="s">
        <v>19</v>
      </c>
      <c r="G176" s="133">
        <v>3</v>
      </c>
      <c r="H176" s="134"/>
      <c r="I176" s="135">
        <f t="shared" si="117"/>
        <v>3</v>
      </c>
      <c r="J176" s="136">
        <f t="shared" si="114"/>
        <v>0</v>
      </c>
      <c r="K176" s="136">
        <f t="shared" si="115"/>
        <v>1</v>
      </c>
      <c r="L176" s="136">
        <f t="shared" si="116"/>
        <v>0</v>
      </c>
      <c r="M176" s="136">
        <f t="shared" si="101"/>
        <v>1</v>
      </c>
      <c r="N176" s="136">
        <f t="shared" si="102"/>
        <v>0</v>
      </c>
      <c r="O176" s="136"/>
      <c r="P176" s="136"/>
      <c r="Q176" s="136"/>
      <c r="R176" s="136"/>
    </row>
    <row r="177" spans="2:18" s="137" customFormat="1" ht="33.75" customHeight="1">
      <c r="B177" s="129" t="s">
        <v>41</v>
      </c>
      <c r="C177" s="130" t="str">
        <f t="shared" si="113"/>
        <v>Kristaps Zarinieks</v>
      </c>
      <c r="D177" s="130" t="str">
        <f>C32</f>
        <v>Ilze Zuce-Tenča</v>
      </c>
      <c r="E177" s="131">
        <v>2</v>
      </c>
      <c r="F177" s="138" t="s">
        <v>19</v>
      </c>
      <c r="G177" s="133">
        <v>1</v>
      </c>
      <c r="H177" s="134"/>
      <c r="I177" s="135">
        <f t="shared" si="117"/>
        <v>2</v>
      </c>
      <c r="J177" s="136">
        <f t="shared" si="114"/>
        <v>1</v>
      </c>
      <c r="K177" s="136">
        <f t="shared" si="115"/>
        <v>0</v>
      </c>
      <c r="L177" s="136">
        <f t="shared" si="116"/>
        <v>0</v>
      </c>
      <c r="M177" s="136">
        <f t="shared" si="101"/>
        <v>0</v>
      </c>
      <c r="N177" s="136">
        <f t="shared" si="102"/>
        <v>1</v>
      </c>
      <c r="O177" s="136"/>
      <c r="P177" s="136"/>
      <c r="Q177" s="136"/>
      <c r="R177" s="136"/>
    </row>
    <row r="178" spans="2:18" s="137" customFormat="1" ht="33.75" customHeight="1">
      <c r="B178" s="129" t="s">
        <v>46</v>
      </c>
      <c r="C178" s="130" t="str">
        <f t="shared" si="113"/>
        <v>--------------</v>
      </c>
      <c r="D178" s="130" t="str">
        <f>C31</f>
        <v>Ēriks Kuharjonoks</v>
      </c>
      <c r="E178" s="131"/>
      <c r="F178" s="138" t="s">
        <v>19</v>
      </c>
      <c r="G178" s="133"/>
      <c r="H178" s="134"/>
      <c r="I178" s="135">
        <f t="shared" si="117"/>
      </c>
      <c r="J178" s="136">
        <f>IF(E178&gt;G178,1,0)</f>
        <v>0</v>
      </c>
      <c r="K178" s="136">
        <f>IF(E178="",0,(IF(E178=G178,1,0)))</f>
        <v>0</v>
      </c>
      <c r="L178" s="136">
        <f>IF(E178&lt;G178,1,0)</f>
        <v>0</v>
      </c>
      <c r="M178" s="136">
        <f>K178</f>
        <v>0</v>
      </c>
      <c r="N178" s="136">
        <f>J178</f>
        <v>0</v>
      </c>
      <c r="O178" s="136"/>
      <c r="P178" s="136"/>
      <c r="Q178" s="136"/>
      <c r="R178" s="136"/>
    </row>
    <row r="179" spans="2:18" s="137" customFormat="1" ht="33.75" customHeight="1" thickBot="1">
      <c r="B179" s="139" t="s">
        <v>47</v>
      </c>
      <c r="C179" s="140" t="str">
        <f>C28</f>
        <v>Mikus Saulītis</v>
      </c>
      <c r="D179" s="140" t="str">
        <f>C30</f>
        <v>Eduards Paķis</v>
      </c>
      <c r="E179" s="141">
        <v>6</v>
      </c>
      <c r="F179" s="142" t="s">
        <v>19</v>
      </c>
      <c r="G179" s="143">
        <v>0</v>
      </c>
      <c r="H179" s="134"/>
      <c r="I179" s="135">
        <f t="shared" si="117"/>
        <v>6</v>
      </c>
      <c r="J179" s="136">
        <f>IF(E179&gt;G179,1,0)</f>
        <v>1</v>
      </c>
      <c r="K179" s="136">
        <f>IF(E179="",0,(IF(E179=G179,1,0)))</f>
        <v>0</v>
      </c>
      <c r="L179" s="136">
        <f>IF(E179&lt;G179,1,0)</f>
        <v>0</v>
      </c>
      <c r="M179" s="136">
        <f>K179</f>
        <v>0</v>
      </c>
      <c r="N179" s="136">
        <f>J179</f>
        <v>1</v>
      </c>
      <c r="O179" s="136"/>
      <c r="P179" s="136"/>
      <c r="Q179" s="136"/>
      <c r="R179" s="136"/>
    </row>
    <row r="180" spans="2:18" ht="12.75">
      <c r="B180" s="93" t="s">
        <v>0</v>
      </c>
      <c r="C180" s="272" t="str">
        <f>C29</f>
        <v>Egīls Belševics</v>
      </c>
      <c r="D180" s="272"/>
      <c r="H180" s="102"/>
      <c r="I180" s="73"/>
      <c r="J180" s="104"/>
      <c r="K180" s="104"/>
      <c r="L180" s="104"/>
      <c r="M180" s="104"/>
      <c r="N180" s="104"/>
      <c r="O180" s="104"/>
      <c r="P180" s="104"/>
      <c r="Q180" s="104"/>
      <c r="R180" s="104"/>
    </row>
    <row r="181" spans="3:18" ht="13.5" thickBot="1">
      <c r="C181" s="93"/>
      <c r="D181" s="93"/>
      <c r="F181" s="113"/>
      <c r="H181" s="102"/>
      <c r="I181" s="73"/>
      <c r="J181" s="104"/>
      <c r="K181" s="104"/>
      <c r="L181" s="104"/>
      <c r="M181" s="104"/>
      <c r="N181" s="104"/>
      <c r="O181" s="104"/>
      <c r="P181" s="104"/>
      <c r="Q181" s="104"/>
      <c r="R181" s="104"/>
    </row>
    <row r="182" spans="2:19" s="112" customFormat="1" ht="12.75">
      <c r="B182" s="106" t="s">
        <v>29</v>
      </c>
      <c r="C182" s="107" t="s">
        <v>14</v>
      </c>
      <c r="D182" s="107" t="s">
        <v>15</v>
      </c>
      <c r="E182" s="270" t="s">
        <v>16</v>
      </c>
      <c r="F182" s="270"/>
      <c r="G182" s="271"/>
      <c r="H182" s="108"/>
      <c r="I182" s="73"/>
      <c r="J182" s="104"/>
      <c r="K182" s="104"/>
      <c r="L182" s="104"/>
      <c r="M182" s="104"/>
      <c r="N182" s="104"/>
      <c r="O182" s="110"/>
      <c r="P182" s="110"/>
      <c r="Q182" s="110"/>
      <c r="R182" s="104"/>
      <c r="S182" s="93"/>
    </row>
    <row r="183" spans="2:18" s="137" customFormat="1" ht="33.75" customHeight="1">
      <c r="B183" s="129" t="s">
        <v>4</v>
      </c>
      <c r="C183" s="130" t="str">
        <f aca="true" t="shared" si="118" ref="C183:C192">C39</f>
        <v>Edijs Vāvers</v>
      </c>
      <c r="D183" s="130" t="str">
        <f>C38</f>
        <v>Matīss Saulītis</v>
      </c>
      <c r="E183" s="131">
        <v>2</v>
      </c>
      <c r="F183" s="132" t="s">
        <v>19</v>
      </c>
      <c r="G183" s="133">
        <v>4</v>
      </c>
      <c r="H183" s="134"/>
      <c r="I183" s="135">
        <f>IF(E183&lt;&gt;"",E183,"")</f>
        <v>2</v>
      </c>
      <c r="J183" s="136">
        <f aca="true" t="shared" si="119" ref="J183:J190">IF(E183&gt;G183,1,0)</f>
        <v>0</v>
      </c>
      <c r="K183" s="136">
        <f aca="true" t="shared" si="120" ref="K183:K190">IF(E183="",0,(IF(E183=G183,1,0)))</f>
        <v>0</v>
      </c>
      <c r="L183" s="136">
        <f aca="true" t="shared" si="121" ref="L183:L190">IF(E183&lt;G183,1,0)</f>
        <v>1</v>
      </c>
      <c r="M183" s="136">
        <f t="shared" si="101"/>
        <v>0</v>
      </c>
      <c r="N183" s="136">
        <f t="shared" si="102"/>
        <v>0</v>
      </c>
      <c r="O183" s="136"/>
      <c r="P183" s="136"/>
      <c r="Q183" s="136"/>
      <c r="R183" s="136"/>
    </row>
    <row r="184" spans="2:18" s="137" customFormat="1" ht="33.75" customHeight="1">
      <c r="B184" s="129" t="s">
        <v>1</v>
      </c>
      <c r="C184" s="130" t="str">
        <f t="shared" si="118"/>
        <v>Arnis Vītols</v>
      </c>
      <c r="D184" s="130" t="str">
        <f>C37</f>
        <v>Kaspars Gūtmanis</v>
      </c>
      <c r="E184" s="131">
        <v>4</v>
      </c>
      <c r="F184" s="132" t="s">
        <v>19</v>
      </c>
      <c r="G184" s="133">
        <v>1</v>
      </c>
      <c r="H184" s="134"/>
      <c r="I184" s="135">
        <f aca="true" t="shared" si="122" ref="I184:I192">IF(E184&lt;&gt;"",E184,"")</f>
        <v>4</v>
      </c>
      <c r="J184" s="136">
        <f t="shared" si="119"/>
        <v>1</v>
      </c>
      <c r="K184" s="136">
        <f t="shared" si="120"/>
        <v>0</v>
      </c>
      <c r="L184" s="136">
        <f t="shared" si="121"/>
        <v>0</v>
      </c>
      <c r="M184" s="136">
        <f t="shared" si="101"/>
        <v>0</v>
      </c>
      <c r="N184" s="136">
        <f t="shared" si="102"/>
        <v>1</v>
      </c>
      <c r="O184" s="136"/>
      <c r="P184" s="136"/>
      <c r="Q184" s="136"/>
      <c r="R184" s="136"/>
    </row>
    <row r="185" spans="2:18" s="137" customFormat="1" ht="33.75" customHeight="1">
      <c r="B185" s="129" t="s">
        <v>2</v>
      </c>
      <c r="C185" s="130" t="str">
        <f t="shared" si="118"/>
        <v>Mārtiņš Gūtmanis</v>
      </c>
      <c r="D185" s="130" t="str">
        <f>C36</f>
        <v>Kaspars Dubavs</v>
      </c>
      <c r="E185" s="131">
        <v>6</v>
      </c>
      <c r="F185" s="138" t="s">
        <v>19</v>
      </c>
      <c r="G185" s="133">
        <v>3</v>
      </c>
      <c r="H185" s="134"/>
      <c r="I185" s="135">
        <f t="shared" si="122"/>
        <v>6</v>
      </c>
      <c r="J185" s="136">
        <f t="shared" si="119"/>
        <v>1</v>
      </c>
      <c r="K185" s="136">
        <f t="shared" si="120"/>
        <v>0</v>
      </c>
      <c r="L185" s="136">
        <f t="shared" si="121"/>
        <v>0</v>
      </c>
      <c r="M185" s="136">
        <f t="shared" si="101"/>
        <v>0</v>
      </c>
      <c r="N185" s="136">
        <f t="shared" si="102"/>
        <v>1</v>
      </c>
      <c r="O185" s="136"/>
      <c r="P185" s="136"/>
      <c r="Q185" s="136"/>
      <c r="R185" s="136"/>
    </row>
    <row r="186" spans="2:18" s="137" customFormat="1" ht="33.75" customHeight="1">
      <c r="B186" s="129" t="s">
        <v>3</v>
      </c>
      <c r="C186" s="130" t="str">
        <f t="shared" si="118"/>
        <v>Intars Žubeckis</v>
      </c>
      <c r="D186" s="130" t="str">
        <f>C35</f>
        <v>Haralds Gals</v>
      </c>
      <c r="E186" s="131">
        <v>0</v>
      </c>
      <c r="F186" s="138" t="s">
        <v>19</v>
      </c>
      <c r="G186" s="133">
        <v>1</v>
      </c>
      <c r="H186" s="134"/>
      <c r="I186" s="135">
        <f t="shared" si="122"/>
        <v>0</v>
      </c>
      <c r="J186" s="136">
        <f t="shared" si="119"/>
        <v>0</v>
      </c>
      <c r="K186" s="136">
        <f t="shared" si="120"/>
        <v>0</v>
      </c>
      <c r="L186" s="136">
        <f t="shared" si="121"/>
        <v>1</v>
      </c>
      <c r="M186" s="136">
        <f t="shared" si="101"/>
        <v>0</v>
      </c>
      <c r="N186" s="136">
        <f t="shared" si="102"/>
        <v>0</v>
      </c>
      <c r="O186" s="136"/>
      <c r="P186" s="136"/>
      <c r="Q186" s="136"/>
      <c r="R186" s="136"/>
    </row>
    <row r="187" spans="2:18" s="137" customFormat="1" ht="33.75" customHeight="1">
      <c r="B187" s="129" t="s">
        <v>27</v>
      </c>
      <c r="C187" s="130" t="str">
        <f t="shared" si="118"/>
        <v>Ilgvars Pavlovskis</v>
      </c>
      <c r="D187" s="130" t="str">
        <f>C34</f>
        <v>Edgars Strazds</v>
      </c>
      <c r="E187" s="131">
        <v>10</v>
      </c>
      <c r="F187" s="138" t="s">
        <v>19</v>
      </c>
      <c r="G187" s="133">
        <v>0</v>
      </c>
      <c r="H187" s="134"/>
      <c r="I187" s="135">
        <f t="shared" si="122"/>
        <v>10</v>
      </c>
      <c r="J187" s="136">
        <f t="shared" si="119"/>
        <v>1</v>
      </c>
      <c r="K187" s="136">
        <f t="shared" si="120"/>
        <v>0</v>
      </c>
      <c r="L187" s="136">
        <f t="shared" si="121"/>
        <v>0</v>
      </c>
      <c r="M187" s="136">
        <f t="shared" si="101"/>
        <v>0</v>
      </c>
      <c r="N187" s="136">
        <f t="shared" si="102"/>
        <v>1</v>
      </c>
      <c r="O187" s="136"/>
      <c r="P187" s="136"/>
      <c r="Q187" s="136"/>
      <c r="R187" s="136"/>
    </row>
    <row r="188" spans="2:18" s="137" customFormat="1" ht="33.75" customHeight="1">
      <c r="B188" s="129" t="s">
        <v>32</v>
      </c>
      <c r="C188" s="130" t="str">
        <f t="shared" si="118"/>
        <v>Dārta Ozoliņa</v>
      </c>
      <c r="D188" s="130" t="str">
        <f>C33</f>
        <v>Artjoms Zaharovs</v>
      </c>
      <c r="E188" s="131">
        <v>2</v>
      </c>
      <c r="F188" s="138" t="s">
        <v>19</v>
      </c>
      <c r="G188" s="133">
        <v>2</v>
      </c>
      <c r="H188" s="134"/>
      <c r="I188" s="135">
        <f t="shared" si="122"/>
        <v>2</v>
      </c>
      <c r="J188" s="136">
        <f t="shared" si="119"/>
        <v>0</v>
      </c>
      <c r="K188" s="136">
        <f t="shared" si="120"/>
        <v>1</v>
      </c>
      <c r="L188" s="136">
        <f t="shared" si="121"/>
        <v>0</v>
      </c>
      <c r="M188" s="136">
        <f t="shared" si="101"/>
        <v>1</v>
      </c>
      <c r="N188" s="136">
        <f t="shared" si="102"/>
        <v>0</v>
      </c>
      <c r="O188" s="136"/>
      <c r="P188" s="136"/>
      <c r="Q188" s="136"/>
      <c r="R188" s="136"/>
    </row>
    <row r="189" spans="2:18" s="137" customFormat="1" ht="33.75" customHeight="1">
      <c r="B189" s="129" t="s">
        <v>35</v>
      </c>
      <c r="C189" s="130" t="str">
        <f t="shared" si="118"/>
        <v>Aivars Vāvers</v>
      </c>
      <c r="D189" s="130" t="str">
        <f>C32</f>
        <v>Ilze Zuce-Tenča</v>
      </c>
      <c r="E189" s="131">
        <v>6</v>
      </c>
      <c r="F189" s="138" t="s">
        <v>19</v>
      </c>
      <c r="G189" s="133">
        <v>0</v>
      </c>
      <c r="H189" s="134"/>
      <c r="I189" s="135">
        <f t="shared" si="122"/>
        <v>6</v>
      </c>
      <c r="J189" s="136">
        <f t="shared" si="119"/>
        <v>1</v>
      </c>
      <c r="K189" s="136">
        <f t="shared" si="120"/>
        <v>0</v>
      </c>
      <c r="L189" s="136">
        <f t="shared" si="121"/>
        <v>0</v>
      </c>
      <c r="M189" s="136">
        <f t="shared" si="101"/>
        <v>0</v>
      </c>
      <c r="N189" s="136">
        <f t="shared" si="102"/>
        <v>1</v>
      </c>
      <c r="O189" s="136"/>
      <c r="P189" s="136"/>
      <c r="Q189" s="136"/>
      <c r="R189" s="136"/>
    </row>
    <row r="190" spans="2:18" s="137" customFormat="1" ht="33.75" customHeight="1">
      <c r="B190" s="129" t="s">
        <v>41</v>
      </c>
      <c r="C190" s="130" t="str">
        <f t="shared" si="118"/>
        <v>Gundega Paķe</v>
      </c>
      <c r="D190" s="130" t="str">
        <f>C31</f>
        <v>Ēriks Kuharjonoks</v>
      </c>
      <c r="E190" s="131">
        <v>1</v>
      </c>
      <c r="F190" s="138" t="s">
        <v>19</v>
      </c>
      <c r="G190" s="133">
        <v>1</v>
      </c>
      <c r="H190" s="134"/>
      <c r="I190" s="135">
        <f t="shared" si="122"/>
        <v>1</v>
      </c>
      <c r="J190" s="136">
        <f t="shared" si="119"/>
        <v>0</v>
      </c>
      <c r="K190" s="136">
        <f t="shared" si="120"/>
        <v>1</v>
      </c>
      <c r="L190" s="136">
        <f t="shared" si="121"/>
        <v>0</v>
      </c>
      <c r="M190" s="136">
        <f t="shared" si="101"/>
        <v>1</v>
      </c>
      <c r="N190" s="136">
        <f t="shared" si="102"/>
        <v>0</v>
      </c>
      <c r="O190" s="136"/>
      <c r="P190" s="136"/>
      <c r="Q190" s="136"/>
      <c r="R190" s="136"/>
    </row>
    <row r="191" spans="2:18" s="137" customFormat="1" ht="33.75" customHeight="1">
      <c r="B191" s="129" t="s">
        <v>46</v>
      </c>
      <c r="C191" s="130" t="str">
        <f t="shared" si="118"/>
        <v>Kristaps Zarinieks</v>
      </c>
      <c r="D191" s="130" t="str">
        <f>C30</f>
        <v>Eduards Paķis</v>
      </c>
      <c r="E191" s="131">
        <v>3</v>
      </c>
      <c r="F191" s="138" t="s">
        <v>19</v>
      </c>
      <c r="G191" s="133">
        <v>5</v>
      </c>
      <c r="H191" s="134"/>
      <c r="I191" s="135">
        <f t="shared" si="122"/>
        <v>3</v>
      </c>
      <c r="J191" s="136">
        <f>IF(E191&gt;G191,1,0)</f>
        <v>0</v>
      </c>
      <c r="K191" s="136">
        <f>IF(E191="",0,(IF(E191=G191,1,0)))</f>
        <v>0</v>
      </c>
      <c r="L191" s="136">
        <f>IF(E191&lt;G191,1,0)</f>
        <v>1</v>
      </c>
      <c r="M191" s="136">
        <f>K191</f>
        <v>0</v>
      </c>
      <c r="N191" s="136">
        <f>J191</f>
        <v>0</v>
      </c>
      <c r="O191" s="136"/>
      <c r="P191" s="136"/>
      <c r="Q191" s="136"/>
      <c r="R191" s="136"/>
    </row>
    <row r="192" spans="2:18" s="137" customFormat="1" ht="33.75" customHeight="1" thickBot="1">
      <c r="B192" s="139" t="s">
        <v>47</v>
      </c>
      <c r="C192" s="140" t="str">
        <f t="shared" si="118"/>
        <v>--------------</v>
      </c>
      <c r="D192" s="140" t="str">
        <f>C29</f>
        <v>Egīls Belševics</v>
      </c>
      <c r="E192" s="141"/>
      <c r="F192" s="142" t="s">
        <v>19</v>
      </c>
      <c r="G192" s="143"/>
      <c r="H192" s="134"/>
      <c r="I192" s="135">
        <f t="shared" si="122"/>
      </c>
      <c r="J192" s="136">
        <f>IF(E192&gt;G192,1,0)</f>
        <v>0</v>
      </c>
      <c r="K192" s="136">
        <f>IF(E192="",0,(IF(E192=G192,1,0)))</f>
        <v>0</v>
      </c>
      <c r="L192" s="136">
        <f>IF(E192&lt;G192,1,0)</f>
        <v>0</v>
      </c>
      <c r="M192" s="136">
        <f>K192</f>
        <v>0</v>
      </c>
      <c r="N192" s="136">
        <f>J192</f>
        <v>0</v>
      </c>
      <c r="O192" s="136"/>
      <c r="P192" s="136"/>
      <c r="Q192" s="136"/>
      <c r="R192" s="136"/>
    </row>
    <row r="193" spans="2:18" ht="12.75">
      <c r="B193" s="93" t="s">
        <v>0</v>
      </c>
      <c r="C193" s="272" t="str">
        <f>C28</f>
        <v>Mikus Saulītis</v>
      </c>
      <c r="D193" s="272"/>
      <c r="H193" s="102"/>
      <c r="I193" s="73"/>
      <c r="J193" s="104"/>
      <c r="K193" s="104"/>
      <c r="L193" s="104"/>
      <c r="M193" s="104"/>
      <c r="N193" s="104"/>
      <c r="O193" s="104"/>
      <c r="P193" s="104"/>
      <c r="Q193" s="104"/>
      <c r="R193" s="104"/>
    </row>
    <row r="194" spans="3:18" ht="13.5" thickBot="1">
      <c r="C194" s="93"/>
      <c r="D194" s="93"/>
      <c r="F194" s="113"/>
      <c r="H194" s="102"/>
      <c r="I194" s="73"/>
      <c r="J194" s="104"/>
      <c r="K194" s="104"/>
      <c r="L194" s="104"/>
      <c r="M194" s="104"/>
      <c r="N194" s="104"/>
      <c r="O194" s="104"/>
      <c r="P194" s="104"/>
      <c r="Q194" s="104"/>
      <c r="R194" s="104"/>
    </row>
    <row r="195" spans="2:19" s="112" customFormat="1" ht="12.75">
      <c r="B195" s="106" t="s">
        <v>30</v>
      </c>
      <c r="C195" s="107" t="s">
        <v>14</v>
      </c>
      <c r="D195" s="107" t="s">
        <v>15</v>
      </c>
      <c r="E195" s="270" t="s">
        <v>16</v>
      </c>
      <c r="F195" s="270"/>
      <c r="G195" s="271"/>
      <c r="H195" s="108"/>
      <c r="I195" s="73"/>
      <c r="J195" s="104"/>
      <c r="K195" s="104"/>
      <c r="L195" s="104"/>
      <c r="M195" s="104"/>
      <c r="N195" s="104"/>
      <c r="O195" s="110"/>
      <c r="P195" s="110"/>
      <c r="Q195" s="110"/>
      <c r="R195" s="104"/>
      <c r="S195" s="93"/>
    </row>
    <row r="196" spans="2:18" s="137" customFormat="1" ht="33.75" customHeight="1">
      <c r="B196" s="129" t="s">
        <v>4</v>
      </c>
      <c r="C196" s="130" t="str">
        <f aca="true" t="shared" si="123" ref="C196:C206">C38</f>
        <v>Matīss Saulītis</v>
      </c>
      <c r="D196" s="130" t="str">
        <f>C37</f>
        <v>Kaspars Gūtmanis</v>
      </c>
      <c r="E196" s="131">
        <v>4</v>
      </c>
      <c r="F196" s="132" t="s">
        <v>19</v>
      </c>
      <c r="G196" s="133">
        <v>1</v>
      </c>
      <c r="H196" s="134"/>
      <c r="I196" s="135">
        <f>IF(E196&lt;&gt;"",E196,"")</f>
        <v>4</v>
      </c>
      <c r="J196" s="136">
        <f aca="true" t="shared" si="124" ref="J196:J203">IF(E196&gt;G196,1,0)</f>
        <v>1</v>
      </c>
      <c r="K196" s="136">
        <f aca="true" t="shared" si="125" ref="K196:K203">IF(E196="",0,(IF(E196=G196,1,0)))</f>
        <v>0</v>
      </c>
      <c r="L196" s="136">
        <f aca="true" t="shared" si="126" ref="L196:L203">IF(E196&lt;G196,1,0)</f>
        <v>0</v>
      </c>
      <c r="M196" s="136">
        <f t="shared" si="101"/>
        <v>0</v>
      </c>
      <c r="N196" s="136">
        <f t="shared" si="102"/>
        <v>1</v>
      </c>
      <c r="O196" s="136"/>
      <c r="P196" s="136"/>
      <c r="Q196" s="136"/>
      <c r="R196" s="136"/>
    </row>
    <row r="197" spans="2:18" s="137" customFormat="1" ht="33.75" customHeight="1">
      <c r="B197" s="129" t="s">
        <v>1</v>
      </c>
      <c r="C197" s="130" t="str">
        <f t="shared" si="123"/>
        <v>Edijs Vāvers</v>
      </c>
      <c r="D197" s="130" t="str">
        <f>C36</f>
        <v>Kaspars Dubavs</v>
      </c>
      <c r="E197" s="131">
        <v>9</v>
      </c>
      <c r="F197" s="132" t="s">
        <v>19</v>
      </c>
      <c r="G197" s="133">
        <v>4</v>
      </c>
      <c r="H197" s="134"/>
      <c r="I197" s="135">
        <f aca="true" t="shared" si="127" ref="I197:I205">IF(E197&lt;&gt;"",E197,"")</f>
        <v>9</v>
      </c>
      <c r="J197" s="136">
        <f t="shared" si="124"/>
        <v>1</v>
      </c>
      <c r="K197" s="136">
        <f t="shared" si="125"/>
        <v>0</v>
      </c>
      <c r="L197" s="136">
        <f t="shared" si="126"/>
        <v>0</v>
      </c>
      <c r="M197" s="136">
        <f t="shared" si="101"/>
        <v>0</v>
      </c>
      <c r="N197" s="136">
        <f t="shared" si="102"/>
        <v>1</v>
      </c>
      <c r="O197" s="136"/>
      <c r="P197" s="136"/>
      <c r="Q197" s="136"/>
      <c r="R197" s="136"/>
    </row>
    <row r="198" spans="2:18" s="137" customFormat="1" ht="33.75" customHeight="1">
      <c r="B198" s="129" t="s">
        <v>2</v>
      </c>
      <c r="C198" s="130" t="str">
        <f t="shared" si="123"/>
        <v>Arnis Vītols</v>
      </c>
      <c r="D198" s="130" t="str">
        <f>C35</f>
        <v>Haralds Gals</v>
      </c>
      <c r="E198" s="131">
        <v>6</v>
      </c>
      <c r="F198" s="138" t="s">
        <v>19</v>
      </c>
      <c r="G198" s="133">
        <v>1</v>
      </c>
      <c r="H198" s="134"/>
      <c r="I198" s="135">
        <f t="shared" si="127"/>
        <v>6</v>
      </c>
      <c r="J198" s="136">
        <f t="shared" si="124"/>
        <v>1</v>
      </c>
      <c r="K198" s="136">
        <f t="shared" si="125"/>
        <v>0</v>
      </c>
      <c r="L198" s="136">
        <f t="shared" si="126"/>
        <v>0</v>
      </c>
      <c r="M198" s="136">
        <f t="shared" si="101"/>
        <v>0</v>
      </c>
      <c r="N198" s="136">
        <f t="shared" si="102"/>
        <v>1</v>
      </c>
      <c r="O198" s="136"/>
      <c r="P198" s="136"/>
      <c r="Q198" s="136"/>
      <c r="R198" s="136"/>
    </row>
    <row r="199" spans="2:18" s="137" customFormat="1" ht="33.75" customHeight="1">
      <c r="B199" s="129" t="s">
        <v>3</v>
      </c>
      <c r="C199" s="130" t="str">
        <f t="shared" si="123"/>
        <v>Mārtiņš Gūtmanis</v>
      </c>
      <c r="D199" s="130" t="str">
        <f>C34</f>
        <v>Edgars Strazds</v>
      </c>
      <c r="E199" s="131">
        <v>10</v>
      </c>
      <c r="F199" s="138" t="s">
        <v>19</v>
      </c>
      <c r="G199" s="133">
        <v>0</v>
      </c>
      <c r="H199" s="134"/>
      <c r="I199" s="135">
        <f t="shared" si="127"/>
        <v>10</v>
      </c>
      <c r="J199" s="136">
        <f t="shared" si="124"/>
        <v>1</v>
      </c>
      <c r="K199" s="136">
        <f t="shared" si="125"/>
        <v>0</v>
      </c>
      <c r="L199" s="136">
        <f t="shared" si="126"/>
        <v>0</v>
      </c>
      <c r="M199" s="136">
        <f t="shared" si="101"/>
        <v>0</v>
      </c>
      <c r="N199" s="136">
        <f t="shared" si="102"/>
        <v>1</v>
      </c>
      <c r="O199" s="136"/>
      <c r="P199" s="136"/>
      <c r="Q199" s="136"/>
      <c r="R199" s="136"/>
    </row>
    <row r="200" spans="2:18" s="137" customFormat="1" ht="33.75" customHeight="1">
      <c r="B200" s="129" t="s">
        <v>27</v>
      </c>
      <c r="C200" s="130" t="str">
        <f t="shared" si="123"/>
        <v>Intars Žubeckis</v>
      </c>
      <c r="D200" s="130" t="str">
        <f>C33</f>
        <v>Artjoms Zaharovs</v>
      </c>
      <c r="E200" s="131">
        <v>2</v>
      </c>
      <c r="F200" s="138" t="s">
        <v>19</v>
      </c>
      <c r="G200" s="133">
        <v>6</v>
      </c>
      <c r="H200" s="134"/>
      <c r="I200" s="135">
        <f t="shared" si="127"/>
        <v>2</v>
      </c>
      <c r="J200" s="136">
        <f t="shared" si="124"/>
        <v>0</v>
      </c>
      <c r="K200" s="136">
        <f t="shared" si="125"/>
        <v>0</v>
      </c>
      <c r="L200" s="136">
        <f t="shared" si="126"/>
        <v>1</v>
      </c>
      <c r="M200" s="136">
        <f t="shared" si="101"/>
        <v>0</v>
      </c>
      <c r="N200" s="136">
        <f t="shared" si="102"/>
        <v>0</v>
      </c>
      <c r="O200" s="136"/>
      <c r="P200" s="136"/>
      <c r="Q200" s="136"/>
      <c r="R200" s="136"/>
    </row>
    <row r="201" spans="2:18" s="137" customFormat="1" ht="33.75" customHeight="1">
      <c r="B201" s="129" t="s">
        <v>32</v>
      </c>
      <c r="C201" s="130" t="str">
        <f t="shared" si="123"/>
        <v>Ilgvars Pavlovskis</v>
      </c>
      <c r="D201" s="130" t="str">
        <f>C32</f>
        <v>Ilze Zuce-Tenča</v>
      </c>
      <c r="E201" s="131">
        <v>5</v>
      </c>
      <c r="F201" s="138" t="s">
        <v>19</v>
      </c>
      <c r="G201" s="133">
        <v>1</v>
      </c>
      <c r="H201" s="134"/>
      <c r="I201" s="135">
        <f t="shared" si="127"/>
        <v>5</v>
      </c>
      <c r="J201" s="136">
        <f t="shared" si="124"/>
        <v>1</v>
      </c>
      <c r="K201" s="136">
        <f t="shared" si="125"/>
        <v>0</v>
      </c>
      <c r="L201" s="136">
        <f t="shared" si="126"/>
        <v>0</v>
      </c>
      <c r="M201" s="136">
        <f t="shared" si="101"/>
        <v>0</v>
      </c>
      <c r="N201" s="136">
        <f t="shared" si="102"/>
        <v>1</v>
      </c>
      <c r="O201" s="136"/>
      <c r="P201" s="136"/>
      <c r="Q201" s="136"/>
      <c r="R201" s="136"/>
    </row>
    <row r="202" spans="2:18" s="137" customFormat="1" ht="33.75" customHeight="1">
      <c r="B202" s="129" t="s">
        <v>35</v>
      </c>
      <c r="C202" s="130" t="str">
        <f t="shared" si="123"/>
        <v>Dārta Ozoliņa</v>
      </c>
      <c r="D202" s="130" t="str">
        <f>C31</f>
        <v>Ēriks Kuharjonoks</v>
      </c>
      <c r="E202" s="131">
        <v>2</v>
      </c>
      <c r="F202" s="138" t="s">
        <v>19</v>
      </c>
      <c r="G202" s="133">
        <v>4</v>
      </c>
      <c r="H202" s="134"/>
      <c r="I202" s="135">
        <f t="shared" si="127"/>
        <v>2</v>
      </c>
      <c r="J202" s="136">
        <f t="shared" si="124"/>
        <v>0</v>
      </c>
      <c r="K202" s="136">
        <f t="shared" si="125"/>
        <v>0</v>
      </c>
      <c r="L202" s="136">
        <f t="shared" si="126"/>
        <v>1</v>
      </c>
      <c r="M202" s="136">
        <f t="shared" si="101"/>
        <v>0</v>
      </c>
      <c r="N202" s="136">
        <f t="shared" si="102"/>
        <v>0</v>
      </c>
      <c r="O202" s="136"/>
      <c r="P202" s="136"/>
      <c r="Q202" s="136"/>
      <c r="R202" s="136"/>
    </row>
    <row r="203" spans="2:18" s="137" customFormat="1" ht="33.75" customHeight="1">
      <c r="B203" s="129" t="s">
        <v>41</v>
      </c>
      <c r="C203" s="130" t="str">
        <f t="shared" si="123"/>
        <v>Aivars Vāvers</v>
      </c>
      <c r="D203" s="130" t="str">
        <f>C30</f>
        <v>Eduards Paķis</v>
      </c>
      <c r="E203" s="131">
        <v>2</v>
      </c>
      <c r="F203" s="138" t="s">
        <v>19</v>
      </c>
      <c r="G203" s="133">
        <v>2</v>
      </c>
      <c r="H203" s="134"/>
      <c r="I203" s="135">
        <f t="shared" si="127"/>
        <v>2</v>
      </c>
      <c r="J203" s="136">
        <f t="shared" si="124"/>
        <v>0</v>
      </c>
      <c r="K203" s="136">
        <f t="shared" si="125"/>
        <v>1</v>
      </c>
      <c r="L203" s="136">
        <f t="shared" si="126"/>
        <v>0</v>
      </c>
      <c r="M203" s="136">
        <f t="shared" si="101"/>
        <v>1</v>
      </c>
      <c r="N203" s="136">
        <f t="shared" si="102"/>
        <v>0</v>
      </c>
      <c r="O203" s="136"/>
      <c r="P203" s="136"/>
      <c r="Q203" s="136"/>
      <c r="R203" s="136"/>
    </row>
    <row r="204" spans="2:18" s="137" customFormat="1" ht="33.75" customHeight="1">
      <c r="B204" s="129" t="s">
        <v>46</v>
      </c>
      <c r="C204" s="130" t="str">
        <f t="shared" si="123"/>
        <v>Gundega Paķe</v>
      </c>
      <c r="D204" s="130" t="str">
        <f>C29</f>
        <v>Egīls Belševics</v>
      </c>
      <c r="E204" s="131">
        <v>0</v>
      </c>
      <c r="F204" s="138" t="s">
        <v>19</v>
      </c>
      <c r="G204" s="133">
        <v>7</v>
      </c>
      <c r="H204" s="134"/>
      <c r="I204" s="135">
        <f t="shared" si="127"/>
        <v>0</v>
      </c>
      <c r="J204" s="136">
        <f>IF(E204&gt;G204,1,0)</f>
        <v>0</v>
      </c>
      <c r="K204" s="136">
        <f>IF(E204="",0,(IF(E204=G204,1,0)))</f>
        <v>0</v>
      </c>
      <c r="L204" s="136">
        <f>IF(E204&lt;G204,1,0)</f>
        <v>1</v>
      </c>
      <c r="M204" s="136">
        <f>K204</f>
        <v>0</v>
      </c>
      <c r="N204" s="136">
        <f>J204</f>
        <v>0</v>
      </c>
      <c r="O204" s="136"/>
      <c r="P204" s="136"/>
      <c r="Q204" s="136"/>
      <c r="R204" s="136"/>
    </row>
    <row r="205" spans="2:18" s="137" customFormat="1" ht="33.75" customHeight="1" thickBot="1">
      <c r="B205" s="139" t="s">
        <v>47</v>
      </c>
      <c r="C205" s="140" t="str">
        <f t="shared" si="123"/>
        <v>Kristaps Zarinieks</v>
      </c>
      <c r="D205" s="144" t="str">
        <f>C28</f>
        <v>Mikus Saulītis</v>
      </c>
      <c r="E205" s="141">
        <v>6</v>
      </c>
      <c r="F205" s="142" t="s">
        <v>19</v>
      </c>
      <c r="G205" s="143">
        <v>5</v>
      </c>
      <c r="H205" s="134"/>
      <c r="I205" s="135">
        <f t="shared" si="127"/>
        <v>6</v>
      </c>
      <c r="J205" s="136">
        <f>IF(E205&gt;G205,1,0)</f>
        <v>1</v>
      </c>
      <c r="K205" s="136">
        <f>IF(E205="",0,(IF(E205=G205,1,0)))</f>
        <v>0</v>
      </c>
      <c r="L205" s="136">
        <f>IF(E205&lt;G205,1,0)</f>
        <v>0</v>
      </c>
      <c r="M205" s="136">
        <f>K205</f>
        <v>0</v>
      </c>
      <c r="N205" s="136">
        <f>J205</f>
        <v>1</v>
      </c>
      <c r="O205" s="136"/>
      <c r="P205" s="136"/>
      <c r="Q205" s="136"/>
      <c r="R205" s="136"/>
    </row>
    <row r="206" spans="2:18" ht="12.75">
      <c r="B206" s="93" t="s">
        <v>0</v>
      </c>
      <c r="C206" s="272" t="str">
        <f t="shared" si="123"/>
        <v>--------------</v>
      </c>
      <c r="D206" s="272"/>
      <c r="H206" s="102"/>
      <c r="I206" s="73"/>
      <c r="J206" s="104"/>
      <c r="K206" s="104"/>
      <c r="L206" s="104"/>
      <c r="M206" s="104"/>
      <c r="N206" s="104"/>
      <c r="O206" s="104"/>
      <c r="P206" s="104"/>
      <c r="Q206" s="104"/>
      <c r="R206" s="104"/>
    </row>
    <row r="207" spans="3:18" ht="13.5" thickBot="1">
      <c r="C207" s="93"/>
      <c r="D207" s="93"/>
      <c r="F207" s="113"/>
      <c r="H207" s="102"/>
      <c r="I207" s="73"/>
      <c r="J207" s="104"/>
      <c r="K207" s="104"/>
      <c r="L207" s="104"/>
      <c r="M207" s="104"/>
      <c r="N207" s="104"/>
      <c r="O207" s="104"/>
      <c r="P207" s="104"/>
      <c r="Q207" s="104"/>
      <c r="R207" s="104"/>
    </row>
    <row r="208" spans="2:19" s="112" customFormat="1" ht="12.75">
      <c r="B208" s="106" t="s">
        <v>31</v>
      </c>
      <c r="C208" s="107" t="s">
        <v>14</v>
      </c>
      <c r="D208" s="107" t="s">
        <v>15</v>
      </c>
      <c r="E208" s="270" t="s">
        <v>16</v>
      </c>
      <c r="F208" s="270"/>
      <c r="G208" s="271"/>
      <c r="H208" s="108"/>
      <c r="I208" s="73"/>
      <c r="J208" s="104"/>
      <c r="K208" s="104"/>
      <c r="L208" s="104"/>
      <c r="M208" s="104"/>
      <c r="N208" s="104"/>
      <c r="O208" s="110"/>
      <c r="P208" s="110"/>
      <c r="Q208" s="110"/>
      <c r="R208" s="104"/>
      <c r="S208" s="93"/>
    </row>
    <row r="209" spans="2:18" s="137" customFormat="1" ht="33.75" customHeight="1">
      <c r="B209" s="129" t="s">
        <v>4</v>
      </c>
      <c r="C209" s="130" t="str">
        <f aca="true" t="shared" si="128" ref="C209:C219">C37</f>
        <v>Kaspars Gūtmanis</v>
      </c>
      <c r="D209" s="130" t="str">
        <f>C36</f>
        <v>Kaspars Dubavs</v>
      </c>
      <c r="E209" s="131">
        <v>2</v>
      </c>
      <c r="F209" s="132" t="s">
        <v>19</v>
      </c>
      <c r="G209" s="133">
        <v>4</v>
      </c>
      <c r="H209" s="134"/>
      <c r="I209" s="135">
        <f>IF(E209&lt;&gt;"",E209,"")</f>
        <v>2</v>
      </c>
      <c r="J209" s="136">
        <f aca="true" t="shared" si="129" ref="J209:J216">IF(E209&gt;G209,1,0)</f>
        <v>0</v>
      </c>
      <c r="K209" s="136">
        <f aca="true" t="shared" si="130" ref="K209:K216">IF(E209="",0,(IF(E209=G209,1,0)))</f>
        <v>0</v>
      </c>
      <c r="L209" s="136">
        <f aca="true" t="shared" si="131" ref="L209:L216">IF(E209&lt;G209,1,0)</f>
        <v>1</v>
      </c>
      <c r="M209" s="136">
        <f t="shared" si="101"/>
        <v>0</v>
      </c>
      <c r="N209" s="136">
        <f t="shared" si="102"/>
        <v>0</v>
      </c>
      <c r="O209" s="136"/>
      <c r="P209" s="136"/>
      <c r="Q209" s="136"/>
      <c r="R209" s="136"/>
    </row>
    <row r="210" spans="2:18" s="137" customFormat="1" ht="33.75" customHeight="1">
      <c r="B210" s="129" t="s">
        <v>1</v>
      </c>
      <c r="C210" s="130" t="str">
        <f t="shared" si="128"/>
        <v>Matīss Saulītis</v>
      </c>
      <c r="D210" s="130" t="str">
        <f>C35</f>
        <v>Haralds Gals</v>
      </c>
      <c r="E210" s="131">
        <v>2</v>
      </c>
      <c r="F210" s="132" t="s">
        <v>19</v>
      </c>
      <c r="G210" s="133">
        <v>1</v>
      </c>
      <c r="H210" s="134"/>
      <c r="I210" s="135">
        <f aca="true" t="shared" si="132" ref="I210:I218">IF(E210&lt;&gt;"",E210,"")</f>
        <v>2</v>
      </c>
      <c r="J210" s="136">
        <f t="shared" si="129"/>
        <v>1</v>
      </c>
      <c r="K210" s="136">
        <f t="shared" si="130"/>
        <v>0</v>
      </c>
      <c r="L210" s="136">
        <f t="shared" si="131"/>
        <v>0</v>
      </c>
      <c r="M210" s="136">
        <f t="shared" si="101"/>
        <v>0</v>
      </c>
      <c r="N210" s="136">
        <f t="shared" si="102"/>
        <v>1</v>
      </c>
      <c r="O210" s="136"/>
      <c r="P210" s="136"/>
      <c r="Q210" s="136"/>
      <c r="R210" s="136"/>
    </row>
    <row r="211" spans="2:18" s="137" customFormat="1" ht="33.75" customHeight="1">
      <c r="B211" s="129" t="s">
        <v>2</v>
      </c>
      <c r="C211" s="130" t="str">
        <f t="shared" si="128"/>
        <v>Edijs Vāvers</v>
      </c>
      <c r="D211" s="130" t="str">
        <f>C34</f>
        <v>Edgars Strazds</v>
      </c>
      <c r="E211" s="131">
        <v>10</v>
      </c>
      <c r="F211" s="138" t="s">
        <v>19</v>
      </c>
      <c r="G211" s="133">
        <v>0</v>
      </c>
      <c r="H211" s="134"/>
      <c r="I211" s="135">
        <f t="shared" si="132"/>
        <v>10</v>
      </c>
      <c r="J211" s="136">
        <f t="shared" si="129"/>
        <v>1</v>
      </c>
      <c r="K211" s="136">
        <f t="shared" si="130"/>
        <v>0</v>
      </c>
      <c r="L211" s="136">
        <f t="shared" si="131"/>
        <v>0</v>
      </c>
      <c r="M211" s="136">
        <f t="shared" si="101"/>
        <v>0</v>
      </c>
      <c r="N211" s="136">
        <f t="shared" si="102"/>
        <v>1</v>
      </c>
      <c r="O211" s="136"/>
      <c r="P211" s="136"/>
      <c r="Q211" s="136"/>
      <c r="R211" s="136"/>
    </row>
    <row r="212" spans="2:18" s="137" customFormat="1" ht="33.75" customHeight="1">
      <c r="B212" s="129" t="s">
        <v>3</v>
      </c>
      <c r="C212" s="130" t="str">
        <f t="shared" si="128"/>
        <v>Arnis Vītols</v>
      </c>
      <c r="D212" s="130" t="str">
        <f>C33</f>
        <v>Artjoms Zaharovs</v>
      </c>
      <c r="E212" s="131">
        <v>3</v>
      </c>
      <c r="F212" s="138" t="s">
        <v>19</v>
      </c>
      <c r="G212" s="133">
        <v>0</v>
      </c>
      <c r="H212" s="134"/>
      <c r="I212" s="135">
        <f t="shared" si="132"/>
        <v>3</v>
      </c>
      <c r="J212" s="136">
        <f t="shared" si="129"/>
        <v>1</v>
      </c>
      <c r="K212" s="136">
        <f t="shared" si="130"/>
        <v>0</v>
      </c>
      <c r="L212" s="136">
        <f t="shared" si="131"/>
        <v>0</v>
      </c>
      <c r="M212" s="136">
        <f t="shared" si="101"/>
        <v>0</v>
      </c>
      <c r="N212" s="136">
        <f t="shared" si="102"/>
        <v>1</v>
      </c>
      <c r="O212" s="136"/>
      <c r="P212" s="136"/>
      <c r="Q212" s="136"/>
      <c r="R212" s="136"/>
    </row>
    <row r="213" spans="2:18" s="137" customFormat="1" ht="33.75" customHeight="1">
      <c r="B213" s="129" t="s">
        <v>27</v>
      </c>
      <c r="C213" s="130" t="str">
        <f t="shared" si="128"/>
        <v>Mārtiņš Gūtmanis</v>
      </c>
      <c r="D213" s="130" t="str">
        <f>C32</f>
        <v>Ilze Zuce-Tenča</v>
      </c>
      <c r="E213" s="131">
        <v>5</v>
      </c>
      <c r="F213" s="138" t="s">
        <v>19</v>
      </c>
      <c r="G213" s="133">
        <v>1</v>
      </c>
      <c r="H213" s="134"/>
      <c r="I213" s="135">
        <f t="shared" si="132"/>
        <v>5</v>
      </c>
      <c r="J213" s="136">
        <f t="shared" si="129"/>
        <v>1</v>
      </c>
      <c r="K213" s="136">
        <f t="shared" si="130"/>
        <v>0</v>
      </c>
      <c r="L213" s="136">
        <f t="shared" si="131"/>
        <v>0</v>
      </c>
      <c r="M213" s="136">
        <f t="shared" si="101"/>
        <v>0</v>
      </c>
      <c r="N213" s="136">
        <f t="shared" si="102"/>
        <v>1</v>
      </c>
      <c r="O213" s="136"/>
      <c r="P213" s="136"/>
      <c r="Q213" s="136"/>
      <c r="R213" s="136"/>
    </row>
    <row r="214" spans="2:18" s="137" customFormat="1" ht="33.75" customHeight="1">
      <c r="B214" s="129" t="s">
        <v>32</v>
      </c>
      <c r="C214" s="130" t="str">
        <f t="shared" si="128"/>
        <v>Intars Žubeckis</v>
      </c>
      <c r="D214" s="130" t="str">
        <f>C31</f>
        <v>Ēriks Kuharjonoks</v>
      </c>
      <c r="E214" s="131">
        <v>3</v>
      </c>
      <c r="F214" s="138" t="s">
        <v>19</v>
      </c>
      <c r="G214" s="133">
        <v>0</v>
      </c>
      <c r="H214" s="134"/>
      <c r="I214" s="135">
        <f t="shared" si="132"/>
        <v>3</v>
      </c>
      <c r="J214" s="136">
        <f t="shared" si="129"/>
        <v>1</v>
      </c>
      <c r="K214" s="136">
        <f t="shared" si="130"/>
        <v>0</v>
      </c>
      <c r="L214" s="136">
        <f t="shared" si="131"/>
        <v>0</v>
      </c>
      <c r="M214" s="136">
        <f t="shared" si="101"/>
        <v>0</v>
      </c>
      <c r="N214" s="136">
        <f t="shared" si="102"/>
        <v>1</v>
      </c>
      <c r="O214" s="136"/>
      <c r="P214" s="136"/>
      <c r="Q214" s="136"/>
      <c r="R214" s="136"/>
    </row>
    <row r="215" spans="2:18" s="137" customFormat="1" ht="33.75" customHeight="1">
      <c r="B215" s="129" t="s">
        <v>35</v>
      </c>
      <c r="C215" s="130" t="str">
        <f t="shared" si="128"/>
        <v>Ilgvars Pavlovskis</v>
      </c>
      <c r="D215" s="130" t="str">
        <f>C30</f>
        <v>Eduards Paķis</v>
      </c>
      <c r="E215" s="131">
        <v>0</v>
      </c>
      <c r="F215" s="138" t="s">
        <v>19</v>
      </c>
      <c r="G215" s="133">
        <v>6</v>
      </c>
      <c r="H215" s="134"/>
      <c r="I215" s="135">
        <f t="shared" si="132"/>
        <v>0</v>
      </c>
      <c r="J215" s="136">
        <f t="shared" si="129"/>
        <v>0</v>
      </c>
      <c r="K215" s="136">
        <f t="shared" si="130"/>
        <v>0</v>
      </c>
      <c r="L215" s="136">
        <f t="shared" si="131"/>
        <v>1</v>
      </c>
      <c r="M215" s="136">
        <f t="shared" si="101"/>
        <v>0</v>
      </c>
      <c r="N215" s="136">
        <f t="shared" si="102"/>
        <v>0</v>
      </c>
      <c r="O215" s="136"/>
      <c r="P215" s="136"/>
      <c r="Q215" s="136"/>
      <c r="R215" s="136"/>
    </row>
    <row r="216" spans="2:18" s="137" customFormat="1" ht="33.75" customHeight="1">
      <c r="B216" s="129" t="s">
        <v>41</v>
      </c>
      <c r="C216" s="130" t="str">
        <f t="shared" si="128"/>
        <v>Dārta Ozoliņa</v>
      </c>
      <c r="D216" s="130" t="str">
        <f>C29</f>
        <v>Egīls Belševics</v>
      </c>
      <c r="E216" s="131">
        <v>4</v>
      </c>
      <c r="F216" s="138" t="s">
        <v>19</v>
      </c>
      <c r="G216" s="133">
        <v>2</v>
      </c>
      <c r="H216" s="134"/>
      <c r="I216" s="135">
        <f t="shared" si="132"/>
        <v>4</v>
      </c>
      <c r="J216" s="136">
        <f t="shared" si="129"/>
        <v>1</v>
      </c>
      <c r="K216" s="136">
        <f t="shared" si="130"/>
        <v>0</v>
      </c>
      <c r="L216" s="136">
        <f t="shared" si="131"/>
        <v>0</v>
      </c>
      <c r="M216" s="136">
        <f>K216</f>
        <v>0</v>
      </c>
      <c r="N216" s="136">
        <f>J216</f>
        <v>1</v>
      </c>
      <c r="O216" s="136"/>
      <c r="P216" s="136"/>
      <c r="Q216" s="136"/>
      <c r="R216" s="136"/>
    </row>
    <row r="217" spans="2:18" s="137" customFormat="1" ht="33.75" customHeight="1">
      <c r="B217" s="129" t="s">
        <v>46</v>
      </c>
      <c r="C217" s="130" t="str">
        <f t="shared" si="128"/>
        <v>Aivars Vāvers</v>
      </c>
      <c r="D217" s="130" t="str">
        <f>C28</f>
        <v>Mikus Saulītis</v>
      </c>
      <c r="E217" s="131">
        <v>1</v>
      </c>
      <c r="F217" s="138" t="s">
        <v>19</v>
      </c>
      <c r="G217" s="133">
        <v>4</v>
      </c>
      <c r="H217" s="134"/>
      <c r="I217" s="135">
        <f t="shared" si="132"/>
        <v>1</v>
      </c>
      <c r="J217" s="136">
        <f>IF(E217&gt;G217,1,0)</f>
        <v>0</v>
      </c>
      <c r="K217" s="136">
        <f>IF(E217="",0,(IF(E217=G217,1,0)))</f>
        <v>0</v>
      </c>
      <c r="L217" s="136">
        <f>IF(E217&lt;G217,1,0)</f>
        <v>1</v>
      </c>
      <c r="M217" s="136">
        <f>K217</f>
        <v>0</v>
      </c>
      <c r="N217" s="136">
        <f>J217</f>
        <v>0</v>
      </c>
      <c r="O217" s="136"/>
      <c r="P217" s="136"/>
      <c r="Q217" s="136"/>
      <c r="R217" s="136"/>
    </row>
    <row r="218" spans="2:18" s="137" customFormat="1" ht="33.75" customHeight="1" thickBot="1">
      <c r="B218" s="139" t="s">
        <v>47</v>
      </c>
      <c r="C218" s="140" t="str">
        <f t="shared" si="128"/>
        <v>Gundega Paķe</v>
      </c>
      <c r="D218" s="140" t="str">
        <f>C48</f>
        <v>--------------</v>
      </c>
      <c r="E218" s="141"/>
      <c r="F218" s="142" t="s">
        <v>19</v>
      </c>
      <c r="G218" s="143"/>
      <c r="H218" s="134"/>
      <c r="I218" s="135">
        <f t="shared" si="132"/>
      </c>
      <c r="J218" s="136">
        <f>IF(E218&gt;G218,1,0)</f>
        <v>0</v>
      </c>
      <c r="K218" s="136">
        <f>IF(E218="",0,(IF(E218=G218,1,0)))</f>
        <v>0</v>
      </c>
      <c r="L218" s="136">
        <f>IF(E218&lt;G218,1,0)</f>
        <v>0</v>
      </c>
      <c r="M218" s="136">
        <f>K218</f>
        <v>0</v>
      </c>
      <c r="N218" s="136">
        <f>J218</f>
        <v>0</v>
      </c>
      <c r="O218" s="136"/>
      <c r="P218" s="136"/>
      <c r="Q218" s="136"/>
      <c r="R218" s="136"/>
    </row>
    <row r="219" spans="2:18" ht="12.75">
      <c r="B219" s="93" t="s">
        <v>0</v>
      </c>
      <c r="C219" s="272" t="str">
        <f t="shared" si="128"/>
        <v>Kristaps Zarinieks</v>
      </c>
      <c r="D219" s="272"/>
      <c r="H219" s="102"/>
      <c r="I219" s="73"/>
      <c r="J219" s="104"/>
      <c r="K219" s="104"/>
      <c r="L219" s="104"/>
      <c r="M219" s="104"/>
      <c r="N219" s="104"/>
      <c r="O219" s="104"/>
      <c r="P219" s="104"/>
      <c r="Q219" s="104"/>
      <c r="R219" s="104"/>
    </row>
    <row r="220" spans="8:18" ht="13.5" thickBot="1">
      <c r="H220" s="102"/>
      <c r="I220" s="73"/>
      <c r="J220" s="104"/>
      <c r="K220" s="104"/>
      <c r="L220" s="104"/>
      <c r="M220" s="104"/>
      <c r="N220" s="104"/>
      <c r="O220" s="104"/>
      <c r="P220" s="104"/>
      <c r="Q220" s="104"/>
      <c r="R220" s="104"/>
    </row>
    <row r="221" spans="2:18" ht="12.75">
      <c r="B221" s="106" t="s">
        <v>33</v>
      </c>
      <c r="C221" s="107" t="s">
        <v>14</v>
      </c>
      <c r="D221" s="107" t="s">
        <v>15</v>
      </c>
      <c r="E221" s="270" t="s">
        <v>16</v>
      </c>
      <c r="F221" s="270"/>
      <c r="G221" s="271"/>
      <c r="H221" s="102"/>
      <c r="I221" s="73"/>
      <c r="J221" s="104"/>
      <c r="K221" s="104"/>
      <c r="L221" s="104"/>
      <c r="M221" s="104"/>
      <c r="N221" s="104"/>
      <c r="O221" s="104"/>
      <c r="P221" s="104"/>
      <c r="Q221" s="104"/>
      <c r="R221" s="104"/>
    </row>
    <row r="222" spans="2:18" s="137" customFormat="1" ht="33.75" customHeight="1">
      <c r="B222" s="129" t="s">
        <v>4</v>
      </c>
      <c r="C222" s="130" t="str">
        <f aca="true" t="shared" si="133" ref="C222:C232">C36</f>
        <v>Kaspars Dubavs</v>
      </c>
      <c r="D222" s="130" t="str">
        <f>C35</f>
        <v>Haralds Gals</v>
      </c>
      <c r="E222" s="131">
        <v>1</v>
      </c>
      <c r="F222" s="132" t="s">
        <v>19</v>
      </c>
      <c r="G222" s="133">
        <v>4</v>
      </c>
      <c r="H222" s="134"/>
      <c r="I222" s="135">
        <f>IF(E222&lt;&gt;"",E222,"")</f>
        <v>1</v>
      </c>
      <c r="J222" s="136">
        <f aca="true" t="shared" si="134" ref="J222:J229">IF(E222&gt;G222,1,0)</f>
        <v>0</v>
      </c>
      <c r="K222" s="136">
        <f aca="true" t="shared" si="135" ref="K222:K229">IF(E222="",0,(IF(E222=G222,1,0)))</f>
        <v>0</v>
      </c>
      <c r="L222" s="136">
        <f aca="true" t="shared" si="136" ref="L222:L229">IF(E222&lt;G222,1,0)</f>
        <v>1</v>
      </c>
      <c r="M222" s="136">
        <f aca="true" t="shared" si="137" ref="M222:M242">K222</f>
        <v>0</v>
      </c>
      <c r="N222" s="136">
        <f aca="true" t="shared" si="138" ref="N222:N242">J222</f>
        <v>0</v>
      </c>
      <c r="O222" s="136"/>
      <c r="P222" s="136"/>
      <c r="Q222" s="136"/>
      <c r="R222" s="136"/>
    </row>
    <row r="223" spans="2:18" s="137" customFormat="1" ht="33.75" customHeight="1">
      <c r="B223" s="129" t="s">
        <v>1</v>
      </c>
      <c r="C223" s="130" t="str">
        <f t="shared" si="133"/>
        <v>Kaspars Gūtmanis</v>
      </c>
      <c r="D223" s="130" t="str">
        <f>C34</f>
        <v>Edgars Strazds</v>
      </c>
      <c r="E223" s="131">
        <v>10</v>
      </c>
      <c r="F223" s="132" t="s">
        <v>19</v>
      </c>
      <c r="G223" s="133">
        <v>0</v>
      </c>
      <c r="H223" s="134"/>
      <c r="I223" s="135">
        <f aca="true" t="shared" si="139" ref="I223:I231">IF(E223&lt;&gt;"",E223,"")</f>
        <v>10</v>
      </c>
      <c r="J223" s="136">
        <f t="shared" si="134"/>
        <v>1</v>
      </c>
      <c r="K223" s="136">
        <f t="shared" si="135"/>
        <v>0</v>
      </c>
      <c r="L223" s="136">
        <f t="shared" si="136"/>
        <v>0</v>
      </c>
      <c r="M223" s="136">
        <f t="shared" si="137"/>
        <v>0</v>
      </c>
      <c r="N223" s="136">
        <f t="shared" si="138"/>
        <v>1</v>
      </c>
      <c r="O223" s="136"/>
      <c r="P223" s="136"/>
      <c r="Q223" s="136"/>
      <c r="R223" s="136"/>
    </row>
    <row r="224" spans="2:18" s="137" customFormat="1" ht="33.75" customHeight="1">
      <c r="B224" s="129" t="s">
        <v>2</v>
      </c>
      <c r="C224" s="130" t="str">
        <f t="shared" si="133"/>
        <v>Matīss Saulītis</v>
      </c>
      <c r="D224" s="130" t="str">
        <f>C33</f>
        <v>Artjoms Zaharovs</v>
      </c>
      <c r="E224" s="131">
        <v>5</v>
      </c>
      <c r="F224" s="138" t="s">
        <v>19</v>
      </c>
      <c r="G224" s="133">
        <v>2</v>
      </c>
      <c r="H224" s="134"/>
      <c r="I224" s="135">
        <f t="shared" si="139"/>
        <v>5</v>
      </c>
      <c r="J224" s="136">
        <f t="shared" si="134"/>
        <v>1</v>
      </c>
      <c r="K224" s="136">
        <f t="shared" si="135"/>
        <v>0</v>
      </c>
      <c r="L224" s="136">
        <f t="shared" si="136"/>
        <v>0</v>
      </c>
      <c r="M224" s="136">
        <f t="shared" si="137"/>
        <v>0</v>
      </c>
      <c r="N224" s="136">
        <f t="shared" si="138"/>
        <v>1</v>
      </c>
      <c r="O224" s="136"/>
      <c r="P224" s="136"/>
      <c r="Q224" s="136"/>
      <c r="R224" s="136"/>
    </row>
    <row r="225" spans="2:18" s="137" customFormat="1" ht="33.75" customHeight="1">
      <c r="B225" s="129" t="s">
        <v>3</v>
      </c>
      <c r="C225" s="130" t="str">
        <f t="shared" si="133"/>
        <v>Edijs Vāvers</v>
      </c>
      <c r="D225" s="130" t="str">
        <f>C32</f>
        <v>Ilze Zuce-Tenča</v>
      </c>
      <c r="E225" s="131">
        <v>5</v>
      </c>
      <c r="F225" s="138" t="s">
        <v>19</v>
      </c>
      <c r="G225" s="133">
        <v>0</v>
      </c>
      <c r="H225" s="134"/>
      <c r="I225" s="135">
        <f t="shared" si="139"/>
        <v>5</v>
      </c>
      <c r="J225" s="136">
        <f t="shared" si="134"/>
        <v>1</v>
      </c>
      <c r="K225" s="136">
        <f t="shared" si="135"/>
        <v>0</v>
      </c>
      <c r="L225" s="136">
        <f t="shared" si="136"/>
        <v>0</v>
      </c>
      <c r="M225" s="136">
        <f t="shared" si="137"/>
        <v>0</v>
      </c>
      <c r="N225" s="136">
        <f t="shared" si="138"/>
        <v>1</v>
      </c>
      <c r="O225" s="136"/>
      <c r="P225" s="136"/>
      <c r="Q225" s="136"/>
      <c r="R225" s="136"/>
    </row>
    <row r="226" spans="2:18" s="137" customFormat="1" ht="33.75" customHeight="1">
      <c r="B226" s="129" t="s">
        <v>27</v>
      </c>
      <c r="C226" s="130" t="str">
        <f t="shared" si="133"/>
        <v>Arnis Vītols</v>
      </c>
      <c r="D226" s="130" t="str">
        <f>C31</f>
        <v>Ēriks Kuharjonoks</v>
      </c>
      <c r="E226" s="131">
        <v>4</v>
      </c>
      <c r="F226" s="138" t="s">
        <v>19</v>
      </c>
      <c r="G226" s="133">
        <v>2</v>
      </c>
      <c r="H226" s="134"/>
      <c r="I226" s="135">
        <f t="shared" si="139"/>
        <v>4</v>
      </c>
      <c r="J226" s="136">
        <f t="shared" si="134"/>
        <v>1</v>
      </c>
      <c r="K226" s="136">
        <f t="shared" si="135"/>
        <v>0</v>
      </c>
      <c r="L226" s="136">
        <f t="shared" si="136"/>
        <v>0</v>
      </c>
      <c r="M226" s="136">
        <f t="shared" si="137"/>
        <v>0</v>
      </c>
      <c r="N226" s="136">
        <f t="shared" si="138"/>
        <v>1</v>
      </c>
      <c r="O226" s="136"/>
      <c r="P226" s="136"/>
      <c r="Q226" s="136"/>
      <c r="R226" s="136"/>
    </row>
    <row r="227" spans="2:18" s="137" customFormat="1" ht="33.75" customHeight="1">
      <c r="B227" s="129" t="s">
        <v>32</v>
      </c>
      <c r="C227" s="130" t="str">
        <f t="shared" si="133"/>
        <v>Mārtiņš Gūtmanis</v>
      </c>
      <c r="D227" s="130" t="str">
        <f>C30</f>
        <v>Eduards Paķis</v>
      </c>
      <c r="E227" s="131">
        <v>2</v>
      </c>
      <c r="F227" s="138" t="s">
        <v>19</v>
      </c>
      <c r="G227" s="133">
        <v>2</v>
      </c>
      <c r="H227" s="134"/>
      <c r="I227" s="135">
        <f t="shared" si="139"/>
        <v>2</v>
      </c>
      <c r="J227" s="136">
        <f t="shared" si="134"/>
        <v>0</v>
      </c>
      <c r="K227" s="136">
        <f t="shared" si="135"/>
        <v>1</v>
      </c>
      <c r="L227" s="136">
        <f t="shared" si="136"/>
        <v>0</v>
      </c>
      <c r="M227" s="136">
        <f t="shared" si="137"/>
        <v>1</v>
      </c>
      <c r="N227" s="136">
        <f t="shared" si="138"/>
        <v>0</v>
      </c>
      <c r="O227" s="136"/>
      <c r="P227" s="136"/>
      <c r="Q227" s="136"/>
      <c r="R227" s="136"/>
    </row>
    <row r="228" spans="2:18" s="137" customFormat="1" ht="33.75" customHeight="1">
      <c r="B228" s="129" t="s">
        <v>35</v>
      </c>
      <c r="C228" s="130" t="str">
        <f t="shared" si="133"/>
        <v>Intars Žubeckis</v>
      </c>
      <c r="D228" s="130" t="str">
        <f>C29</f>
        <v>Egīls Belševics</v>
      </c>
      <c r="E228" s="131">
        <v>6</v>
      </c>
      <c r="F228" s="138" t="s">
        <v>19</v>
      </c>
      <c r="G228" s="133">
        <v>1</v>
      </c>
      <c r="H228" s="134"/>
      <c r="I228" s="135">
        <f t="shared" si="139"/>
        <v>6</v>
      </c>
      <c r="J228" s="136">
        <f t="shared" si="134"/>
        <v>1</v>
      </c>
      <c r="K228" s="136">
        <f t="shared" si="135"/>
        <v>0</v>
      </c>
      <c r="L228" s="136">
        <f t="shared" si="136"/>
        <v>0</v>
      </c>
      <c r="M228" s="136">
        <f t="shared" si="137"/>
        <v>0</v>
      </c>
      <c r="N228" s="136">
        <f t="shared" si="138"/>
        <v>1</v>
      </c>
      <c r="O228" s="136"/>
      <c r="P228" s="136"/>
      <c r="Q228" s="136"/>
      <c r="R228" s="136"/>
    </row>
    <row r="229" spans="2:18" s="137" customFormat="1" ht="33.75" customHeight="1">
      <c r="B229" s="129" t="s">
        <v>41</v>
      </c>
      <c r="C229" s="130" t="str">
        <f t="shared" si="133"/>
        <v>Ilgvars Pavlovskis</v>
      </c>
      <c r="D229" s="145" t="str">
        <f>C28</f>
        <v>Mikus Saulītis</v>
      </c>
      <c r="E229" s="131">
        <v>4</v>
      </c>
      <c r="F229" s="138" t="s">
        <v>19</v>
      </c>
      <c r="G229" s="133">
        <v>2</v>
      </c>
      <c r="H229" s="134"/>
      <c r="I229" s="135">
        <f t="shared" si="139"/>
        <v>4</v>
      </c>
      <c r="J229" s="136">
        <f t="shared" si="134"/>
        <v>1</v>
      </c>
      <c r="K229" s="136">
        <f t="shared" si="135"/>
        <v>0</v>
      </c>
      <c r="L229" s="136">
        <f t="shared" si="136"/>
        <v>0</v>
      </c>
      <c r="M229" s="136">
        <f t="shared" si="137"/>
        <v>0</v>
      </c>
      <c r="N229" s="136">
        <f t="shared" si="138"/>
        <v>1</v>
      </c>
      <c r="O229" s="136"/>
      <c r="P229" s="136"/>
      <c r="Q229" s="136"/>
      <c r="R229" s="136"/>
    </row>
    <row r="230" spans="2:18" s="137" customFormat="1" ht="33.75" customHeight="1">
      <c r="B230" s="129" t="s">
        <v>46</v>
      </c>
      <c r="C230" s="130" t="str">
        <f t="shared" si="133"/>
        <v>Dārta Ozoliņa</v>
      </c>
      <c r="D230" s="130" t="str">
        <f>C48</f>
        <v>--------------</v>
      </c>
      <c r="E230" s="131"/>
      <c r="F230" s="138" t="s">
        <v>19</v>
      </c>
      <c r="G230" s="133"/>
      <c r="H230" s="134"/>
      <c r="I230" s="135">
        <f t="shared" si="139"/>
      </c>
      <c r="J230" s="136">
        <f>IF(E230&gt;G230,1,0)</f>
        <v>0</v>
      </c>
      <c r="K230" s="136">
        <f>IF(E230="",0,(IF(E230=G230,1,0)))</f>
        <v>0</v>
      </c>
      <c r="L230" s="136">
        <f>IF(E230&lt;G230,1,0)</f>
        <v>0</v>
      </c>
      <c r="M230" s="136">
        <f>K230</f>
        <v>0</v>
      </c>
      <c r="N230" s="136">
        <f>J230</f>
        <v>0</v>
      </c>
      <c r="O230" s="136"/>
      <c r="P230" s="136"/>
      <c r="Q230" s="136"/>
      <c r="R230" s="136"/>
    </row>
    <row r="231" spans="2:18" s="137" customFormat="1" ht="33.75" customHeight="1" thickBot="1">
      <c r="B231" s="139" t="s">
        <v>47</v>
      </c>
      <c r="C231" s="140" t="str">
        <f t="shared" si="133"/>
        <v>Aivars Vāvers</v>
      </c>
      <c r="D231" s="140" t="str">
        <f>C47</f>
        <v>Kristaps Zarinieks</v>
      </c>
      <c r="E231" s="141">
        <v>1</v>
      </c>
      <c r="F231" s="142" t="s">
        <v>19</v>
      </c>
      <c r="G231" s="143">
        <v>2</v>
      </c>
      <c r="H231" s="134"/>
      <c r="I231" s="135">
        <f t="shared" si="139"/>
        <v>1</v>
      </c>
      <c r="J231" s="136">
        <f>IF(E231&gt;G231,1,0)</f>
        <v>0</v>
      </c>
      <c r="K231" s="136">
        <f>IF(E231="",0,(IF(E231=G231,1,0)))</f>
        <v>0</v>
      </c>
      <c r="L231" s="136">
        <f>IF(E231&lt;G231,1,0)</f>
        <v>1</v>
      </c>
      <c r="M231" s="136">
        <f>K231</f>
        <v>0</v>
      </c>
      <c r="N231" s="136">
        <f>J231</f>
        <v>0</v>
      </c>
      <c r="O231" s="136"/>
      <c r="P231" s="136"/>
      <c r="Q231" s="136"/>
      <c r="R231" s="136"/>
    </row>
    <row r="232" spans="2:18" ht="12.75">
      <c r="B232" s="93" t="s">
        <v>0</v>
      </c>
      <c r="C232" s="272" t="str">
        <f t="shared" si="133"/>
        <v>Gundega Paķe</v>
      </c>
      <c r="D232" s="272"/>
      <c r="H232" s="102"/>
      <c r="I232" s="73"/>
      <c r="J232" s="104"/>
      <c r="K232" s="104"/>
      <c r="L232" s="104"/>
      <c r="M232" s="104"/>
      <c r="N232" s="104"/>
      <c r="O232" s="104"/>
      <c r="P232" s="104"/>
      <c r="Q232" s="104"/>
      <c r="R232" s="104"/>
    </row>
    <row r="233" spans="3:18" ht="13.5" thickBot="1">
      <c r="C233" s="93"/>
      <c r="D233" s="93"/>
      <c r="F233" s="113"/>
      <c r="H233" s="102"/>
      <c r="I233" s="73"/>
      <c r="J233" s="104"/>
      <c r="K233" s="104"/>
      <c r="L233" s="104"/>
      <c r="M233" s="104"/>
      <c r="N233" s="104"/>
      <c r="O233" s="104"/>
      <c r="P233" s="104"/>
      <c r="Q233" s="104"/>
      <c r="R233" s="104"/>
    </row>
    <row r="234" spans="2:18" ht="12.75">
      <c r="B234" s="106" t="s">
        <v>34</v>
      </c>
      <c r="C234" s="107" t="s">
        <v>14</v>
      </c>
      <c r="D234" s="107" t="s">
        <v>15</v>
      </c>
      <c r="E234" s="270" t="s">
        <v>16</v>
      </c>
      <c r="F234" s="270"/>
      <c r="G234" s="271"/>
      <c r="H234" s="102"/>
      <c r="I234" s="73"/>
      <c r="J234" s="104"/>
      <c r="K234" s="104"/>
      <c r="L234" s="104"/>
      <c r="M234" s="104"/>
      <c r="N234" s="104"/>
      <c r="O234" s="104"/>
      <c r="P234" s="104"/>
      <c r="Q234" s="104"/>
      <c r="R234" s="104"/>
    </row>
    <row r="235" spans="2:18" s="137" customFormat="1" ht="33.75" customHeight="1">
      <c r="B235" s="129" t="s">
        <v>4</v>
      </c>
      <c r="C235" s="130" t="str">
        <f aca="true" t="shared" si="140" ref="C235:C245">C35</f>
        <v>Haralds Gals</v>
      </c>
      <c r="D235" s="130" t="str">
        <f>C34</f>
        <v>Edgars Strazds</v>
      </c>
      <c r="E235" s="131">
        <v>10</v>
      </c>
      <c r="F235" s="132" t="s">
        <v>19</v>
      </c>
      <c r="G235" s="133">
        <v>0</v>
      </c>
      <c r="H235" s="134"/>
      <c r="I235" s="135">
        <f>IF(E235&lt;&gt;"",E235,"")</f>
        <v>10</v>
      </c>
      <c r="J235" s="136">
        <f aca="true" t="shared" si="141" ref="J235:J242">IF(E235&gt;G235,1,0)</f>
        <v>1</v>
      </c>
      <c r="K235" s="136">
        <f aca="true" t="shared" si="142" ref="K235:K242">IF(E235="",0,(IF(E235=G235,1,0)))</f>
        <v>0</v>
      </c>
      <c r="L235" s="136">
        <f aca="true" t="shared" si="143" ref="L235:L242">IF(E235&lt;G235,1,0)</f>
        <v>0</v>
      </c>
      <c r="M235" s="136">
        <f t="shared" si="137"/>
        <v>0</v>
      </c>
      <c r="N235" s="136">
        <f t="shared" si="138"/>
        <v>1</v>
      </c>
      <c r="O235" s="136"/>
      <c r="P235" s="136"/>
      <c r="Q235" s="136"/>
      <c r="R235" s="136"/>
    </row>
    <row r="236" spans="2:18" s="137" customFormat="1" ht="33.75" customHeight="1">
      <c r="B236" s="129" t="s">
        <v>1</v>
      </c>
      <c r="C236" s="130" t="str">
        <f t="shared" si="140"/>
        <v>Kaspars Dubavs</v>
      </c>
      <c r="D236" s="130" t="str">
        <f>C33</f>
        <v>Artjoms Zaharovs</v>
      </c>
      <c r="E236" s="131">
        <v>1</v>
      </c>
      <c r="F236" s="132" t="s">
        <v>19</v>
      </c>
      <c r="G236" s="133">
        <v>4</v>
      </c>
      <c r="H236" s="134"/>
      <c r="I236" s="135">
        <f aca="true" t="shared" si="144" ref="I236:I244">IF(E236&lt;&gt;"",E236,"")</f>
        <v>1</v>
      </c>
      <c r="J236" s="136">
        <f t="shared" si="141"/>
        <v>0</v>
      </c>
      <c r="K236" s="136">
        <f t="shared" si="142"/>
        <v>0</v>
      </c>
      <c r="L236" s="136">
        <f t="shared" si="143"/>
        <v>1</v>
      </c>
      <c r="M236" s="136">
        <f t="shared" si="137"/>
        <v>0</v>
      </c>
      <c r="N236" s="136">
        <f t="shared" si="138"/>
        <v>0</v>
      </c>
      <c r="O236" s="136"/>
      <c r="P236" s="136"/>
      <c r="Q236" s="136"/>
      <c r="R236" s="136"/>
    </row>
    <row r="237" spans="2:18" s="137" customFormat="1" ht="33.75" customHeight="1">
      <c r="B237" s="129" t="s">
        <v>2</v>
      </c>
      <c r="C237" s="130" t="str">
        <f t="shared" si="140"/>
        <v>Kaspars Gūtmanis</v>
      </c>
      <c r="D237" s="130" t="str">
        <f>C32</f>
        <v>Ilze Zuce-Tenča</v>
      </c>
      <c r="E237" s="131">
        <v>2</v>
      </c>
      <c r="F237" s="138" t="s">
        <v>19</v>
      </c>
      <c r="G237" s="133">
        <v>1</v>
      </c>
      <c r="H237" s="134"/>
      <c r="I237" s="135">
        <f t="shared" si="144"/>
        <v>2</v>
      </c>
      <c r="J237" s="136">
        <f t="shared" si="141"/>
        <v>1</v>
      </c>
      <c r="K237" s="136">
        <f t="shared" si="142"/>
        <v>0</v>
      </c>
      <c r="L237" s="136">
        <f t="shared" si="143"/>
        <v>0</v>
      </c>
      <c r="M237" s="136">
        <f t="shared" si="137"/>
        <v>0</v>
      </c>
      <c r="N237" s="136">
        <f t="shared" si="138"/>
        <v>1</v>
      </c>
      <c r="O237" s="136"/>
      <c r="P237" s="136"/>
      <c r="Q237" s="136"/>
      <c r="R237" s="136"/>
    </row>
    <row r="238" spans="2:18" s="137" customFormat="1" ht="33.75" customHeight="1">
      <c r="B238" s="129" t="s">
        <v>3</v>
      </c>
      <c r="C238" s="130" t="str">
        <f t="shared" si="140"/>
        <v>Matīss Saulītis</v>
      </c>
      <c r="D238" s="130" t="str">
        <f>C31</f>
        <v>Ēriks Kuharjonoks</v>
      </c>
      <c r="E238" s="131">
        <v>1</v>
      </c>
      <c r="F238" s="138" t="s">
        <v>19</v>
      </c>
      <c r="G238" s="133">
        <v>2</v>
      </c>
      <c r="H238" s="134"/>
      <c r="I238" s="135">
        <f t="shared" si="144"/>
        <v>1</v>
      </c>
      <c r="J238" s="136">
        <f t="shared" si="141"/>
        <v>0</v>
      </c>
      <c r="K238" s="136">
        <f t="shared" si="142"/>
        <v>0</v>
      </c>
      <c r="L238" s="136">
        <f t="shared" si="143"/>
        <v>1</v>
      </c>
      <c r="M238" s="136">
        <f t="shared" si="137"/>
        <v>0</v>
      </c>
      <c r="N238" s="136">
        <f t="shared" si="138"/>
        <v>0</v>
      </c>
      <c r="O238" s="136"/>
      <c r="P238" s="136"/>
      <c r="Q238" s="136"/>
      <c r="R238" s="136"/>
    </row>
    <row r="239" spans="2:18" s="137" customFormat="1" ht="33.75" customHeight="1">
      <c r="B239" s="129" t="s">
        <v>27</v>
      </c>
      <c r="C239" s="130" t="str">
        <f t="shared" si="140"/>
        <v>Edijs Vāvers</v>
      </c>
      <c r="D239" s="130" t="str">
        <f>C30</f>
        <v>Eduards Paķis</v>
      </c>
      <c r="E239" s="131">
        <v>4</v>
      </c>
      <c r="F239" s="138" t="s">
        <v>19</v>
      </c>
      <c r="G239" s="133">
        <v>1</v>
      </c>
      <c r="H239" s="134"/>
      <c r="I239" s="135">
        <f t="shared" si="144"/>
        <v>4</v>
      </c>
      <c r="J239" s="136">
        <f t="shared" si="141"/>
        <v>1</v>
      </c>
      <c r="K239" s="136">
        <f t="shared" si="142"/>
        <v>0</v>
      </c>
      <c r="L239" s="136">
        <f t="shared" si="143"/>
        <v>0</v>
      </c>
      <c r="M239" s="136">
        <f t="shared" si="137"/>
        <v>0</v>
      </c>
      <c r="N239" s="136">
        <f t="shared" si="138"/>
        <v>1</v>
      </c>
      <c r="O239" s="136"/>
      <c r="P239" s="136"/>
      <c r="Q239" s="136"/>
      <c r="R239" s="136"/>
    </row>
    <row r="240" spans="2:18" s="137" customFormat="1" ht="33.75" customHeight="1">
      <c r="B240" s="129" t="s">
        <v>32</v>
      </c>
      <c r="C240" s="130" t="str">
        <f t="shared" si="140"/>
        <v>Arnis Vītols</v>
      </c>
      <c r="D240" s="130" t="str">
        <f>C29</f>
        <v>Egīls Belševics</v>
      </c>
      <c r="E240" s="131">
        <v>4</v>
      </c>
      <c r="F240" s="138" t="s">
        <v>19</v>
      </c>
      <c r="G240" s="133">
        <v>1</v>
      </c>
      <c r="H240" s="134"/>
      <c r="I240" s="135">
        <f t="shared" si="144"/>
        <v>4</v>
      </c>
      <c r="J240" s="136">
        <f t="shared" si="141"/>
        <v>1</v>
      </c>
      <c r="K240" s="136">
        <f t="shared" si="142"/>
        <v>0</v>
      </c>
      <c r="L240" s="136">
        <f t="shared" si="143"/>
        <v>0</v>
      </c>
      <c r="M240" s="136">
        <f t="shared" si="137"/>
        <v>0</v>
      </c>
      <c r="N240" s="136">
        <f t="shared" si="138"/>
        <v>1</v>
      </c>
      <c r="O240" s="136"/>
      <c r="P240" s="136"/>
      <c r="Q240" s="136"/>
      <c r="R240" s="136"/>
    </row>
    <row r="241" spans="2:18" s="137" customFormat="1" ht="33.75" customHeight="1">
      <c r="B241" s="129" t="s">
        <v>35</v>
      </c>
      <c r="C241" s="130" t="str">
        <f t="shared" si="140"/>
        <v>Mārtiņš Gūtmanis</v>
      </c>
      <c r="D241" s="130" t="str">
        <f>C28</f>
        <v>Mikus Saulītis</v>
      </c>
      <c r="E241" s="131">
        <v>1</v>
      </c>
      <c r="F241" s="138" t="s">
        <v>19</v>
      </c>
      <c r="G241" s="133">
        <v>7</v>
      </c>
      <c r="H241" s="134"/>
      <c r="I241" s="135">
        <f t="shared" si="144"/>
        <v>1</v>
      </c>
      <c r="J241" s="136">
        <f t="shared" si="141"/>
        <v>0</v>
      </c>
      <c r="K241" s="136">
        <f t="shared" si="142"/>
        <v>0</v>
      </c>
      <c r="L241" s="136">
        <f t="shared" si="143"/>
        <v>1</v>
      </c>
      <c r="M241" s="136">
        <f t="shared" si="137"/>
        <v>0</v>
      </c>
      <c r="N241" s="136">
        <f t="shared" si="138"/>
        <v>0</v>
      </c>
      <c r="O241" s="136"/>
      <c r="P241" s="136"/>
      <c r="Q241" s="136"/>
      <c r="R241" s="136"/>
    </row>
    <row r="242" spans="2:18" s="137" customFormat="1" ht="33.75" customHeight="1">
      <c r="B242" s="129" t="s">
        <v>41</v>
      </c>
      <c r="C242" s="130" t="str">
        <f t="shared" si="140"/>
        <v>Intars Žubeckis</v>
      </c>
      <c r="D242" s="130" t="str">
        <f>C48</f>
        <v>--------------</v>
      </c>
      <c r="E242" s="131"/>
      <c r="F242" s="138" t="s">
        <v>19</v>
      </c>
      <c r="G242" s="133"/>
      <c r="H242" s="134"/>
      <c r="I242" s="135">
        <f t="shared" si="144"/>
      </c>
      <c r="J242" s="136">
        <f t="shared" si="141"/>
        <v>0</v>
      </c>
      <c r="K242" s="136">
        <f t="shared" si="142"/>
        <v>0</v>
      </c>
      <c r="L242" s="136">
        <f t="shared" si="143"/>
        <v>0</v>
      </c>
      <c r="M242" s="136">
        <f t="shared" si="137"/>
        <v>0</v>
      </c>
      <c r="N242" s="136">
        <f t="shared" si="138"/>
        <v>0</v>
      </c>
      <c r="O242" s="136"/>
      <c r="P242" s="136"/>
      <c r="Q242" s="136"/>
      <c r="R242" s="136"/>
    </row>
    <row r="243" spans="2:18" s="137" customFormat="1" ht="33.75" customHeight="1">
      <c r="B243" s="129" t="s">
        <v>46</v>
      </c>
      <c r="C243" s="130" t="str">
        <f t="shared" si="140"/>
        <v>Ilgvars Pavlovskis</v>
      </c>
      <c r="D243" s="130" t="str">
        <f>C47</f>
        <v>Kristaps Zarinieks</v>
      </c>
      <c r="E243" s="131">
        <v>5</v>
      </c>
      <c r="F243" s="138" t="s">
        <v>19</v>
      </c>
      <c r="G243" s="133">
        <v>0</v>
      </c>
      <c r="H243" s="134"/>
      <c r="I243" s="135">
        <f t="shared" si="144"/>
        <v>5</v>
      </c>
      <c r="J243" s="136">
        <f>IF(E243&gt;G243,1,0)</f>
        <v>1</v>
      </c>
      <c r="K243" s="136">
        <f>IF(E243="",0,(IF(E243=G243,1,0)))</f>
        <v>0</v>
      </c>
      <c r="L243" s="136">
        <f>IF(E243&lt;G243,1,0)</f>
        <v>0</v>
      </c>
      <c r="M243" s="136">
        <f>K243</f>
        <v>0</v>
      </c>
      <c r="N243" s="136">
        <f>J243</f>
        <v>1</v>
      </c>
      <c r="O243" s="136"/>
      <c r="P243" s="136"/>
      <c r="Q243" s="136"/>
      <c r="R243" s="136"/>
    </row>
    <row r="244" spans="2:18" s="137" customFormat="1" ht="33.75" customHeight="1" thickBot="1">
      <c r="B244" s="139" t="s">
        <v>47</v>
      </c>
      <c r="C244" s="140" t="str">
        <f t="shared" si="140"/>
        <v>Dārta Ozoliņa</v>
      </c>
      <c r="D244" s="140" t="str">
        <f>C46</f>
        <v>Gundega Paķe</v>
      </c>
      <c r="E244" s="141">
        <v>4</v>
      </c>
      <c r="F244" s="142" t="s">
        <v>19</v>
      </c>
      <c r="G244" s="143">
        <v>1</v>
      </c>
      <c r="H244" s="134"/>
      <c r="I244" s="135">
        <f t="shared" si="144"/>
        <v>4</v>
      </c>
      <c r="J244" s="136">
        <f>IF(E244&gt;G244,1,0)</f>
        <v>1</v>
      </c>
      <c r="K244" s="136">
        <f>IF(E244="",0,(IF(E244=G244,1,0)))</f>
        <v>0</v>
      </c>
      <c r="L244" s="136">
        <f>IF(E244&lt;G244,1,0)</f>
        <v>0</v>
      </c>
      <c r="M244" s="136">
        <f>K244</f>
        <v>0</v>
      </c>
      <c r="N244" s="136">
        <f>J244</f>
        <v>1</v>
      </c>
      <c r="O244" s="136"/>
      <c r="P244" s="136"/>
      <c r="Q244" s="136"/>
      <c r="R244" s="136"/>
    </row>
    <row r="245" spans="2:18" ht="12.75">
      <c r="B245" s="93" t="s">
        <v>0</v>
      </c>
      <c r="C245" s="272" t="str">
        <f t="shared" si="140"/>
        <v>Aivars Vāvers</v>
      </c>
      <c r="D245" s="272"/>
      <c r="H245" s="102"/>
      <c r="I245" s="103"/>
      <c r="J245" s="114"/>
      <c r="K245" s="114"/>
      <c r="L245" s="105"/>
      <c r="M245" s="104"/>
      <c r="N245" s="104"/>
      <c r="O245" s="104"/>
      <c r="P245" s="104"/>
      <c r="Q245" s="104"/>
      <c r="R245" s="104"/>
    </row>
    <row r="246" spans="8:18" ht="13.5" thickBot="1">
      <c r="H246" s="102"/>
      <c r="I246" s="103"/>
      <c r="J246" s="114"/>
      <c r="K246" s="114"/>
      <c r="L246" s="105"/>
      <c r="M246" s="104"/>
      <c r="N246" s="104"/>
      <c r="O246" s="104"/>
      <c r="P246" s="104"/>
      <c r="Q246" s="104"/>
      <c r="R246" s="104"/>
    </row>
    <row r="247" spans="2:18" ht="12.75">
      <c r="B247" s="106" t="s">
        <v>42</v>
      </c>
      <c r="C247" s="107" t="s">
        <v>14</v>
      </c>
      <c r="D247" s="107" t="s">
        <v>15</v>
      </c>
      <c r="E247" s="270" t="s">
        <v>16</v>
      </c>
      <c r="F247" s="270"/>
      <c r="G247" s="271"/>
      <c r="H247" s="102"/>
      <c r="I247" s="73"/>
      <c r="J247" s="104"/>
      <c r="K247" s="104"/>
      <c r="L247" s="104"/>
      <c r="M247" s="104"/>
      <c r="N247" s="104"/>
      <c r="O247" s="104"/>
      <c r="P247" s="104"/>
      <c r="Q247" s="104"/>
      <c r="R247" s="104"/>
    </row>
    <row r="248" spans="2:18" s="137" customFormat="1" ht="33.75" customHeight="1">
      <c r="B248" s="129" t="s">
        <v>4</v>
      </c>
      <c r="C248" s="130" t="str">
        <f aca="true" t="shared" si="145" ref="C248:C258">C34</f>
        <v>Edgars Strazds</v>
      </c>
      <c r="D248" s="130" t="str">
        <f>C33</f>
        <v>Artjoms Zaharovs</v>
      </c>
      <c r="E248" s="131">
        <v>0</v>
      </c>
      <c r="F248" s="132" t="s">
        <v>19</v>
      </c>
      <c r="G248" s="133">
        <v>10</v>
      </c>
      <c r="H248" s="134"/>
      <c r="I248" s="135">
        <f>IF(E248&lt;&gt;"",E248,"")</f>
        <v>0</v>
      </c>
      <c r="J248" s="136">
        <f aca="true" t="shared" si="146" ref="J248:J255">IF(E248&gt;G248,1,0)</f>
        <v>0</v>
      </c>
      <c r="K248" s="136">
        <f aca="true" t="shared" si="147" ref="K248:K255">IF(E248="",0,(IF(E248=G248,1,0)))</f>
        <v>0</v>
      </c>
      <c r="L248" s="136">
        <f aca="true" t="shared" si="148" ref="L248:L255">IF(E248&lt;G248,1,0)</f>
        <v>1</v>
      </c>
      <c r="M248" s="136">
        <f aca="true" t="shared" si="149" ref="M248:M255">K248</f>
        <v>0</v>
      </c>
      <c r="N248" s="136">
        <f aca="true" t="shared" si="150" ref="N248:N255">J248</f>
        <v>0</v>
      </c>
      <c r="O248" s="136"/>
      <c r="P248" s="136"/>
      <c r="Q248" s="136"/>
      <c r="R248" s="136"/>
    </row>
    <row r="249" spans="2:18" s="137" customFormat="1" ht="33.75" customHeight="1">
      <c r="B249" s="129" t="s">
        <v>1</v>
      </c>
      <c r="C249" s="130" t="str">
        <f t="shared" si="145"/>
        <v>Haralds Gals</v>
      </c>
      <c r="D249" s="130" t="str">
        <f>C32</f>
        <v>Ilze Zuce-Tenča</v>
      </c>
      <c r="E249" s="131">
        <v>2</v>
      </c>
      <c r="F249" s="132" t="s">
        <v>19</v>
      </c>
      <c r="G249" s="133">
        <v>1</v>
      </c>
      <c r="H249" s="134"/>
      <c r="I249" s="135">
        <f aca="true" t="shared" si="151" ref="I249:I257">IF(E249&lt;&gt;"",E249,"")</f>
        <v>2</v>
      </c>
      <c r="J249" s="136">
        <f t="shared" si="146"/>
        <v>1</v>
      </c>
      <c r="K249" s="136">
        <f t="shared" si="147"/>
        <v>0</v>
      </c>
      <c r="L249" s="136">
        <f t="shared" si="148"/>
        <v>0</v>
      </c>
      <c r="M249" s="136">
        <f t="shared" si="149"/>
        <v>0</v>
      </c>
      <c r="N249" s="136">
        <f t="shared" si="150"/>
        <v>1</v>
      </c>
      <c r="O249" s="136"/>
      <c r="P249" s="136"/>
      <c r="Q249" s="136"/>
      <c r="R249" s="136"/>
    </row>
    <row r="250" spans="2:18" s="137" customFormat="1" ht="33.75" customHeight="1">
      <c r="B250" s="129" t="s">
        <v>2</v>
      </c>
      <c r="C250" s="130" t="str">
        <f t="shared" si="145"/>
        <v>Kaspars Dubavs</v>
      </c>
      <c r="D250" s="130" t="str">
        <f>C31</f>
        <v>Ēriks Kuharjonoks</v>
      </c>
      <c r="E250" s="131">
        <v>1</v>
      </c>
      <c r="F250" s="138" t="s">
        <v>19</v>
      </c>
      <c r="G250" s="133">
        <v>5</v>
      </c>
      <c r="H250" s="134"/>
      <c r="I250" s="135">
        <f t="shared" si="151"/>
        <v>1</v>
      </c>
      <c r="J250" s="136">
        <f t="shared" si="146"/>
        <v>0</v>
      </c>
      <c r="K250" s="136">
        <f t="shared" si="147"/>
        <v>0</v>
      </c>
      <c r="L250" s="136">
        <f t="shared" si="148"/>
        <v>1</v>
      </c>
      <c r="M250" s="136">
        <f t="shared" si="149"/>
        <v>0</v>
      </c>
      <c r="N250" s="136">
        <f t="shared" si="150"/>
        <v>0</v>
      </c>
      <c r="O250" s="136"/>
      <c r="P250" s="136"/>
      <c r="Q250" s="136"/>
      <c r="R250" s="136"/>
    </row>
    <row r="251" spans="2:18" s="137" customFormat="1" ht="33.75" customHeight="1">
      <c r="B251" s="129" t="s">
        <v>3</v>
      </c>
      <c r="C251" s="130" t="str">
        <f t="shared" si="145"/>
        <v>Kaspars Gūtmanis</v>
      </c>
      <c r="D251" s="130" t="str">
        <f>C30</f>
        <v>Eduards Paķis</v>
      </c>
      <c r="E251" s="131">
        <v>1</v>
      </c>
      <c r="F251" s="138" t="s">
        <v>19</v>
      </c>
      <c r="G251" s="133">
        <v>10</v>
      </c>
      <c r="H251" s="134"/>
      <c r="I251" s="135">
        <f t="shared" si="151"/>
        <v>1</v>
      </c>
      <c r="J251" s="136">
        <f t="shared" si="146"/>
        <v>0</v>
      </c>
      <c r="K251" s="136">
        <f t="shared" si="147"/>
        <v>0</v>
      </c>
      <c r="L251" s="136">
        <f t="shared" si="148"/>
        <v>1</v>
      </c>
      <c r="M251" s="136">
        <f t="shared" si="149"/>
        <v>0</v>
      </c>
      <c r="N251" s="136">
        <f t="shared" si="150"/>
        <v>0</v>
      </c>
      <c r="O251" s="136"/>
      <c r="P251" s="136"/>
      <c r="Q251" s="136"/>
      <c r="R251" s="136"/>
    </row>
    <row r="252" spans="2:18" s="137" customFormat="1" ht="33.75" customHeight="1">
      <c r="B252" s="129" t="s">
        <v>27</v>
      </c>
      <c r="C252" s="130" t="str">
        <f t="shared" si="145"/>
        <v>Matīss Saulītis</v>
      </c>
      <c r="D252" s="130" t="str">
        <f>C29</f>
        <v>Egīls Belševics</v>
      </c>
      <c r="E252" s="131">
        <v>8</v>
      </c>
      <c r="F252" s="138" t="s">
        <v>19</v>
      </c>
      <c r="G252" s="133">
        <v>3</v>
      </c>
      <c r="H252" s="134"/>
      <c r="I252" s="135">
        <f t="shared" si="151"/>
        <v>8</v>
      </c>
      <c r="J252" s="136">
        <f t="shared" si="146"/>
        <v>1</v>
      </c>
      <c r="K252" s="136">
        <f t="shared" si="147"/>
        <v>0</v>
      </c>
      <c r="L252" s="136">
        <f t="shared" si="148"/>
        <v>0</v>
      </c>
      <c r="M252" s="136">
        <f t="shared" si="149"/>
        <v>0</v>
      </c>
      <c r="N252" s="136">
        <f t="shared" si="150"/>
        <v>1</v>
      </c>
      <c r="O252" s="136"/>
      <c r="P252" s="136"/>
      <c r="Q252" s="136"/>
      <c r="R252" s="136"/>
    </row>
    <row r="253" spans="2:18" s="137" customFormat="1" ht="33.75" customHeight="1">
      <c r="B253" s="129" t="s">
        <v>32</v>
      </c>
      <c r="C253" s="130" t="str">
        <f t="shared" si="145"/>
        <v>Edijs Vāvers</v>
      </c>
      <c r="D253" s="145" t="str">
        <f>C28</f>
        <v>Mikus Saulītis</v>
      </c>
      <c r="E253" s="131">
        <v>1</v>
      </c>
      <c r="F253" s="138" t="s">
        <v>19</v>
      </c>
      <c r="G253" s="133">
        <v>4</v>
      </c>
      <c r="H253" s="134"/>
      <c r="I253" s="135">
        <f t="shared" si="151"/>
        <v>1</v>
      </c>
      <c r="J253" s="136">
        <f t="shared" si="146"/>
        <v>0</v>
      </c>
      <c r="K253" s="136">
        <f t="shared" si="147"/>
        <v>0</v>
      </c>
      <c r="L253" s="136">
        <f t="shared" si="148"/>
        <v>1</v>
      </c>
      <c r="M253" s="136">
        <f t="shared" si="149"/>
        <v>0</v>
      </c>
      <c r="N253" s="136">
        <f t="shared" si="150"/>
        <v>0</v>
      </c>
      <c r="O253" s="136"/>
      <c r="P253" s="136"/>
      <c r="Q253" s="136"/>
      <c r="R253" s="136"/>
    </row>
    <row r="254" spans="2:18" s="137" customFormat="1" ht="33.75" customHeight="1">
      <c r="B254" s="129" t="s">
        <v>35</v>
      </c>
      <c r="C254" s="130" t="str">
        <f t="shared" si="145"/>
        <v>Arnis Vītols</v>
      </c>
      <c r="D254" s="130" t="str">
        <f>C48</f>
        <v>--------------</v>
      </c>
      <c r="E254" s="131"/>
      <c r="F254" s="138" t="s">
        <v>19</v>
      </c>
      <c r="G254" s="133"/>
      <c r="H254" s="134"/>
      <c r="I254" s="135">
        <f t="shared" si="151"/>
      </c>
      <c r="J254" s="136">
        <f t="shared" si="146"/>
        <v>0</v>
      </c>
      <c r="K254" s="136">
        <f t="shared" si="147"/>
        <v>0</v>
      </c>
      <c r="L254" s="136">
        <f t="shared" si="148"/>
        <v>0</v>
      </c>
      <c r="M254" s="136">
        <f t="shared" si="149"/>
        <v>0</v>
      </c>
      <c r="N254" s="136">
        <f t="shared" si="150"/>
        <v>0</v>
      </c>
      <c r="O254" s="136"/>
      <c r="P254" s="136"/>
      <c r="Q254" s="136"/>
      <c r="R254" s="136"/>
    </row>
    <row r="255" spans="2:18" s="137" customFormat="1" ht="33.75" customHeight="1">
      <c r="B255" s="129" t="s">
        <v>41</v>
      </c>
      <c r="C255" s="130" t="str">
        <f t="shared" si="145"/>
        <v>Mārtiņš Gūtmanis</v>
      </c>
      <c r="D255" s="130" t="str">
        <f>C47</f>
        <v>Kristaps Zarinieks</v>
      </c>
      <c r="E255" s="131">
        <v>1</v>
      </c>
      <c r="F255" s="138" t="s">
        <v>19</v>
      </c>
      <c r="G255" s="133">
        <v>4</v>
      </c>
      <c r="H255" s="134"/>
      <c r="I255" s="135">
        <f t="shared" si="151"/>
        <v>1</v>
      </c>
      <c r="J255" s="136">
        <f t="shared" si="146"/>
        <v>0</v>
      </c>
      <c r="K255" s="136">
        <f t="shared" si="147"/>
        <v>0</v>
      </c>
      <c r="L255" s="136">
        <f t="shared" si="148"/>
        <v>1</v>
      </c>
      <c r="M255" s="136">
        <f t="shared" si="149"/>
        <v>0</v>
      </c>
      <c r="N255" s="136">
        <f t="shared" si="150"/>
        <v>0</v>
      </c>
      <c r="O255" s="136"/>
      <c r="P255" s="136"/>
      <c r="Q255" s="136"/>
      <c r="R255" s="136"/>
    </row>
    <row r="256" spans="2:18" s="137" customFormat="1" ht="33.75" customHeight="1">
      <c r="B256" s="129" t="s">
        <v>46</v>
      </c>
      <c r="C256" s="130" t="str">
        <f t="shared" si="145"/>
        <v>Intars Žubeckis</v>
      </c>
      <c r="D256" s="130" t="str">
        <f>C46</f>
        <v>Gundega Paķe</v>
      </c>
      <c r="E256" s="131">
        <v>5</v>
      </c>
      <c r="F256" s="138" t="s">
        <v>19</v>
      </c>
      <c r="G256" s="133">
        <v>3</v>
      </c>
      <c r="H256" s="134"/>
      <c r="I256" s="135">
        <f t="shared" si="151"/>
        <v>5</v>
      </c>
      <c r="J256" s="136">
        <f>IF(E256&gt;G256,1,0)</f>
        <v>1</v>
      </c>
      <c r="K256" s="136">
        <f>IF(E256="",0,(IF(E256=G256,1,0)))</f>
        <v>0</v>
      </c>
      <c r="L256" s="136">
        <f>IF(E256&lt;G256,1,0)</f>
        <v>0</v>
      </c>
      <c r="M256" s="136">
        <f>K256</f>
        <v>0</v>
      </c>
      <c r="N256" s="136">
        <f>J256</f>
        <v>1</v>
      </c>
      <c r="O256" s="136"/>
      <c r="P256" s="136"/>
      <c r="Q256" s="136"/>
      <c r="R256" s="136"/>
    </row>
    <row r="257" spans="2:18" s="137" customFormat="1" ht="33.75" customHeight="1" thickBot="1">
      <c r="B257" s="139" t="s">
        <v>47</v>
      </c>
      <c r="C257" s="140" t="str">
        <f t="shared" si="145"/>
        <v>Ilgvars Pavlovskis</v>
      </c>
      <c r="D257" s="140" t="str">
        <f>C45</f>
        <v>Aivars Vāvers</v>
      </c>
      <c r="E257" s="141">
        <v>3</v>
      </c>
      <c r="F257" s="142" t="s">
        <v>19</v>
      </c>
      <c r="G257" s="143">
        <v>1</v>
      </c>
      <c r="H257" s="134"/>
      <c r="I257" s="135">
        <f t="shared" si="151"/>
        <v>3</v>
      </c>
      <c r="J257" s="136">
        <f>IF(E257&gt;G257,1,0)</f>
        <v>1</v>
      </c>
      <c r="K257" s="136">
        <f>IF(E257="",0,(IF(E257=G257,1,0)))</f>
        <v>0</v>
      </c>
      <c r="L257" s="136">
        <f>IF(E257&lt;G257,1,0)</f>
        <v>0</v>
      </c>
      <c r="M257" s="136">
        <f>K257</f>
        <v>0</v>
      </c>
      <c r="N257" s="136">
        <f>J257</f>
        <v>1</v>
      </c>
      <c r="O257" s="136"/>
      <c r="P257" s="136"/>
      <c r="Q257" s="136"/>
      <c r="R257" s="136"/>
    </row>
    <row r="258" spans="2:18" ht="12.75">
      <c r="B258" s="93" t="s">
        <v>0</v>
      </c>
      <c r="C258" s="272" t="str">
        <f t="shared" si="145"/>
        <v>Dārta Ozoliņa</v>
      </c>
      <c r="D258" s="272"/>
      <c r="H258" s="102"/>
      <c r="I258" s="73"/>
      <c r="J258" s="104"/>
      <c r="K258" s="104"/>
      <c r="L258" s="104"/>
      <c r="M258" s="104"/>
      <c r="N258" s="104"/>
      <c r="O258" s="104"/>
      <c r="P258" s="104"/>
      <c r="Q258" s="104"/>
      <c r="R258" s="104"/>
    </row>
    <row r="259" spans="3:18" ht="13.5" thickBot="1">
      <c r="C259" s="93"/>
      <c r="D259" s="93"/>
      <c r="F259" s="113"/>
      <c r="H259" s="102"/>
      <c r="I259" s="73"/>
      <c r="J259" s="104"/>
      <c r="K259" s="104"/>
      <c r="L259" s="104"/>
      <c r="M259" s="104"/>
      <c r="N259" s="104"/>
      <c r="O259" s="104"/>
      <c r="P259" s="104"/>
      <c r="Q259" s="104"/>
      <c r="R259" s="104"/>
    </row>
    <row r="260" spans="2:18" ht="12.75">
      <c r="B260" s="106" t="s">
        <v>43</v>
      </c>
      <c r="C260" s="107" t="s">
        <v>14</v>
      </c>
      <c r="D260" s="107" t="s">
        <v>15</v>
      </c>
      <c r="E260" s="270" t="s">
        <v>16</v>
      </c>
      <c r="F260" s="270"/>
      <c r="G260" s="271"/>
      <c r="H260" s="102"/>
      <c r="I260" s="73"/>
      <c r="J260" s="104"/>
      <c r="K260" s="104"/>
      <c r="L260" s="104"/>
      <c r="M260" s="104"/>
      <c r="N260" s="104"/>
      <c r="O260" s="104"/>
      <c r="P260" s="104"/>
      <c r="Q260" s="104"/>
      <c r="R260" s="104"/>
    </row>
    <row r="261" spans="2:18" s="137" customFormat="1" ht="33.75" customHeight="1">
      <c r="B261" s="129" t="s">
        <v>4</v>
      </c>
      <c r="C261" s="130" t="str">
        <f aca="true" t="shared" si="152" ref="C261:C271">C33</f>
        <v>Artjoms Zaharovs</v>
      </c>
      <c r="D261" s="130" t="str">
        <f>C32</f>
        <v>Ilze Zuce-Tenča</v>
      </c>
      <c r="E261" s="131">
        <v>1</v>
      </c>
      <c r="F261" s="132" t="s">
        <v>19</v>
      </c>
      <c r="G261" s="133">
        <v>0</v>
      </c>
      <c r="H261" s="134"/>
      <c r="I261" s="135">
        <f>IF(E261&lt;&gt;"",E261,"")</f>
        <v>1</v>
      </c>
      <c r="J261" s="136">
        <f aca="true" t="shared" si="153" ref="J261:J268">IF(E261&gt;G261,1,0)</f>
        <v>1</v>
      </c>
      <c r="K261" s="136">
        <f aca="true" t="shared" si="154" ref="K261:K268">IF(E261="",0,(IF(E261=G261,1,0)))</f>
        <v>0</v>
      </c>
      <c r="L261" s="136">
        <f aca="true" t="shared" si="155" ref="L261:L268">IF(E261&lt;G261,1,0)</f>
        <v>0</v>
      </c>
      <c r="M261" s="136">
        <f aca="true" t="shared" si="156" ref="M261:M268">K261</f>
        <v>0</v>
      </c>
      <c r="N261" s="136">
        <f aca="true" t="shared" si="157" ref="N261:N268">J261</f>
        <v>1</v>
      </c>
      <c r="O261" s="136"/>
      <c r="P261" s="136"/>
      <c r="Q261" s="136"/>
      <c r="R261" s="136"/>
    </row>
    <row r="262" spans="2:18" s="137" customFormat="1" ht="33.75" customHeight="1">
      <c r="B262" s="129" t="s">
        <v>1</v>
      </c>
      <c r="C262" s="130" t="str">
        <f t="shared" si="152"/>
        <v>Edgars Strazds</v>
      </c>
      <c r="D262" s="130" t="str">
        <f>C31</f>
        <v>Ēriks Kuharjonoks</v>
      </c>
      <c r="E262" s="131">
        <v>0</v>
      </c>
      <c r="F262" s="132" t="s">
        <v>19</v>
      </c>
      <c r="G262" s="133">
        <v>10</v>
      </c>
      <c r="H262" s="134"/>
      <c r="I262" s="135">
        <f aca="true" t="shared" si="158" ref="I262:I270">IF(E262&lt;&gt;"",E262,"")</f>
        <v>0</v>
      </c>
      <c r="J262" s="136">
        <f t="shared" si="153"/>
        <v>0</v>
      </c>
      <c r="K262" s="136">
        <f t="shared" si="154"/>
        <v>0</v>
      </c>
      <c r="L262" s="136">
        <f t="shared" si="155"/>
        <v>1</v>
      </c>
      <c r="M262" s="136">
        <f t="shared" si="156"/>
        <v>0</v>
      </c>
      <c r="N262" s="136">
        <f t="shared" si="157"/>
        <v>0</v>
      </c>
      <c r="O262" s="136"/>
      <c r="P262" s="136"/>
      <c r="Q262" s="136"/>
      <c r="R262" s="136"/>
    </row>
    <row r="263" spans="2:18" s="137" customFormat="1" ht="33.75" customHeight="1">
      <c r="B263" s="129" t="s">
        <v>2</v>
      </c>
      <c r="C263" s="130" t="str">
        <f t="shared" si="152"/>
        <v>Haralds Gals</v>
      </c>
      <c r="D263" s="130" t="str">
        <f>C30</f>
        <v>Eduards Paķis</v>
      </c>
      <c r="E263" s="131">
        <v>2</v>
      </c>
      <c r="F263" s="138" t="s">
        <v>19</v>
      </c>
      <c r="G263" s="133">
        <v>6</v>
      </c>
      <c r="H263" s="134"/>
      <c r="I263" s="135">
        <f t="shared" si="158"/>
        <v>2</v>
      </c>
      <c r="J263" s="136">
        <f t="shared" si="153"/>
        <v>0</v>
      </c>
      <c r="K263" s="136">
        <f t="shared" si="154"/>
        <v>0</v>
      </c>
      <c r="L263" s="136">
        <f t="shared" si="155"/>
        <v>1</v>
      </c>
      <c r="M263" s="136">
        <f t="shared" si="156"/>
        <v>0</v>
      </c>
      <c r="N263" s="136">
        <f t="shared" si="157"/>
        <v>0</v>
      </c>
      <c r="O263" s="136"/>
      <c r="P263" s="136"/>
      <c r="Q263" s="136"/>
      <c r="R263" s="136"/>
    </row>
    <row r="264" spans="2:18" s="137" customFormat="1" ht="33.75" customHeight="1">
      <c r="B264" s="129" t="s">
        <v>3</v>
      </c>
      <c r="C264" s="130" t="str">
        <f t="shared" si="152"/>
        <v>Kaspars Dubavs</v>
      </c>
      <c r="D264" s="130" t="str">
        <f>C29</f>
        <v>Egīls Belševics</v>
      </c>
      <c r="E264" s="131">
        <v>4</v>
      </c>
      <c r="F264" s="138" t="s">
        <v>19</v>
      </c>
      <c r="G264" s="133">
        <v>5</v>
      </c>
      <c r="H264" s="134"/>
      <c r="I264" s="135">
        <f t="shared" si="158"/>
        <v>4</v>
      </c>
      <c r="J264" s="136">
        <f t="shared" si="153"/>
        <v>0</v>
      </c>
      <c r="K264" s="136">
        <f t="shared" si="154"/>
        <v>0</v>
      </c>
      <c r="L264" s="136">
        <f t="shared" si="155"/>
        <v>1</v>
      </c>
      <c r="M264" s="136">
        <f t="shared" si="156"/>
        <v>0</v>
      </c>
      <c r="N264" s="136">
        <f t="shared" si="157"/>
        <v>0</v>
      </c>
      <c r="O264" s="136"/>
      <c r="P264" s="136"/>
      <c r="Q264" s="136"/>
      <c r="R264" s="136"/>
    </row>
    <row r="265" spans="2:18" s="137" customFormat="1" ht="33.75" customHeight="1">
      <c r="B265" s="129" t="s">
        <v>27</v>
      </c>
      <c r="C265" s="130" t="str">
        <f t="shared" si="152"/>
        <v>Kaspars Gūtmanis</v>
      </c>
      <c r="D265" s="130" t="str">
        <f>C28</f>
        <v>Mikus Saulītis</v>
      </c>
      <c r="E265" s="131">
        <v>2</v>
      </c>
      <c r="F265" s="138" t="s">
        <v>19</v>
      </c>
      <c r="G265" s="133">
        <v>7</v>
      </c>
      <c r="H265" s="134"/>
      <c r="I265" s="135">
        <f t="shared" si="158"/>
        <v>2</v>
      </c>
      <c r="J265" s="136">
        <f t="shared" si="153"/>
        <v>0</v>
      </c>
      <c r="K265" s="136">
        <f t="shared" si="154"/>
        <v>0</v>
      </c>
      <c r="L265" s="136">
        <f t="shared" si="155"/>
        <v>1</v>
      </c>
      <c r="M265" s="136">
        <f t="shared" si="156"/>
        <v>0</v>
      </c>
      <c r="N265" s="136">
        <f t="shared" si="157"/>
        <v>0</v>
      </c>
      <c r="O265" s="136"/>
      <c r="P265" s="136"/>
      <c r="Q265" s="136"/>
      <c r="R265" s="136"/>
    </row>
    <row r="266" spans="2:18" s="137" customFormat="1" ht="33.75" customHeight="1">
      <c r="B266" s="129" t="s">
        <v>32</v>
      </c>
      <c r="C266" s="130" t="str">
        <f t="shared" si="152"/>
        <v>Matīss Saulītis</v>
      </c>
      <c r="D266" s="130" t="str">
        <f>C48</f>
        <v>--------------</v>
      </c>
      <c r="E266" s="131"/>
      <c r="F266" s="138" t="s">
        <v>19</v>
      </c>
      <c r="G266" s="133"/>
      <c r="H266" s="134"/>
      <c r="I266" s="135">
        <f t="shared" si="158"/>
      </c>
      <c r="J266" s="136">
        <f t="shared" si="153"/>
        <v>0</v>
      </c>
      <c r="K266" s="136">
        <f t="shared" si="154"/>
        <v>0</v>
      </c>
      <c r="L266" s="136">
        <f t="shared" si="155"/>
        <v>0</v>
      </c>
      <c r="M266" s="136">
        <f t="shared" si="156"/>
        <v>0</v>
      </c>
      <c r="N266" s="136">
        <f t="shared" si="157"/>
        <v>0</v>
      </c>
      <c r="O266" s="136"/>
      <c r="P266" s="136"/>
      <c r="Q266" s="136"/>
      <c r="R266" s="136"/>
    </row>
    <row r="267" spans="2:18" s="137" customFormat="1" ht="33.75" customHeight="1">
      <c r="B267" s="129" t="s">
        <v>35</v>
      </c>
      <c r="C267" s="130" t="str">
        <f t="shared" si="152"/>
        <v>Edijs Vāvers</v>
      </c>
      <c r="D267" s="130" t="str">
        <f>C47</f>
        <v>Kristaps Zarinieks</v>
      </c>
      <c r="E267" s="131">
        <v>5</v>
      </c>
      <c r="F267" s="138" t="s">
        <v>19</v>
      </c>
      <c r="G267" s="133">
        <v>3</v>
      </c>
      <c r="H267" s="134"/>
      <c r="I267" s="135">
        <f t="shared" si="158"/>
        <v>5</v>
      </c>
      <c r="J267" s="136">
        <f t="shared" si="153"/>
        <v>1</v>
      </c>
      <c r="K267" s="136">
        <f t="shared" si="154"/>
        <v>0</v>
      </c>
      <c r="L267" s="136">
        <f t="shared" si="155"/>
        <v>0</v>
      </c>
      <c r="M267" s="136">
        <f t="shared" si="156"/>
        <v>0</v>
      </c>
      <c r="N267" s="136">
        <f t="shared" si="157"/>
        <v>1</v>
      </c>
      <c r="O267" s="136"/>
      <c r="P267" s="136"/>
      <c r="Q267" s="136"/>
      <c r="R267" s="136"/>
    </row>
    <row r="268" spans="2:18" s="137" customFormat="1" ht="33.75" customHeight="1">
      <c r="B268" s="129" t="s">
        <v>41</v>
      </c>
      <c r="C268" s="130" t="str">
        <f t="shared" si="152"/>
        <v>Arnis Vītols</v>
      </c>
      <c r="D268" s="130" t="str">
        <f>C46</f>
        <v>Gundega Paķe</v>
      </c>
      <c r="E268" s="131">
        <v>5</v>
      </c>
      <c r="F268" s="138" t="s">
        <v>19</v>
      </c>
      <c r="G268" s="133">
        <v>1</v>
      </c>
      <c r="H268" s="134"/>
      <c r="I268" s="135">
        <f t="shared" si="158"/>
        <v>5</v>
      </c>
      <c r="J268" s="136">
        <f t="shared" si="153"/>
        <v>1</v>
      </c>
      <c r="K268" s="136">
        <f t="shared" si="154"/>
        <v>0</v>
      </c>
      <c r="L268" s="136">
        <f t="shared" si="155"/>
        <v>0</v>
      </c>
      <c r="M268" s="136">
        <f t="shared" si="156"/>
        <v>0</v>
      </c>
      <c r="N268" s="136">
        <f t="shared" si="157"/>
        <v>1</v>
      </c>
      <c r="O268" s="136"/>
      <c r="P268" s="136"/>
      <c r="Q268" s="136"/>
      <c r="R268" s="136"/>
    </row>
    <row r="269" spans="2:18" s="137" customFormat="1" ht="33.75" customHeight="1">
      <c r="B269" s="129" t="s">
        <v>46</v>
      </c>
      <c r="C269" s="130" t="str">
        <f t="shared" si="152"/>
        <v>Mārtiņš Gūtmanis</v>
      </c>
      <c r="D269" s="130" t="str">
        <f>C45</f>
        <v>Aivars Vāvers</v>
      </c>
      <c r="E269" s="131">
        <v>3</v>
      </c>
      <c r="F269" s="138" t="s">
        <v>19</v>
      </c>
      <c r="G269" s="133">
        <v>5</v>
      </c>
      <c r="H269" s="134"/>
      <c r="I269" s="135">
        <f t="shared" si="158"/>
        <v>3</v>
      </c>
      <c r="J269" s="136">
        <f>IF(E269&gt;G269,1,0)</f>
        <v>0</v>
      </c>
      <c r="K269" s="136">
        <f>IF(E269="",0,(IF(E269=G269,1,0)))</f>
        <v>0</v>
      </c>
      <c r="L269" s="136">
        <f>IF(E269&lt;G269,1,0)</f>
        <v>1</v>
      </c>
      <c r="M269" s="136">
        <f>K269</f>
        <v>0</v>
      </c>
      <c r="N269" s="136">
        <f>J269</f>
        <v>0</v>
      </c>
      <c r="O269" s="136"/>
      <c r="P269" s="136"/>
      <c r="Q269" s="136"/>
      <c r="R269" s="136"/>
    </row>
    <row r="270" spans="2:18" s="137" customFormat="1" ht="33.75" customHeight="1" thickBot="1">
      <c r="B270" s="139" t="s">
        <v>47</v>
      </c>
      <c r="C270" s="140" t="str">
        <f t="shared" si="152"/>
        <v>Intars Žubeckis</v>
      </c>
      <c r="D270" s="140" t="str">
        <f>C44</f>
        <v>Dārta Ozoliņa</v>
      </c>
      <c r="E270" s="141">
        <v>0</v>
      </c>
      <c r="F270" s="142" t="s">
        <v>19</v>
      </c>
      <c r="G270" s="143">
        <v>3</v>
      </c>
      <c r="H270" s="134"/>
      <c r="I270" s="135">
        <f t="shared" si="158"/>
        <v>0</v>
      </c>
      <c r="J270" s="136">
        <f>IF(E270&gt;G270,1,0)</f>
        <v>0</v>
      </c>
      <c r="K270" s="136">
        <f>IF(E270="",0,(IF(E270=G270,1,0)))</f>
        <v>0</v>
      </c>
      <c r="L270" s="136">
        <f>IF(E270&lt;G270,1,0)</f>
        <v>1</v>
      </c>
      <c r="M270" s="136">
        <f>K270</f>
        <v>0</v>
      </c>
      <c r="N270" s="136">
        <f>J270</f>
        <v>0</v>
      </c>
      <c r="O270" s="136"/>
      <c r="P270" s="136"/>
      <c r="Q270" s="136"/>
      <c r="R270" s="136"/>
    </row>
    <row r="271" spans="2:18" ht="12.75">
      <c r="B271" s="93" t="s">
        <v>0</v>
      </c>
      <c r="C271" s="272" t="str">
        <f t="shared" si="152"/>
        <v>Ilgvars Pavlovskis</v>
      </c>
      <c r="D271" s="272"/>
      <c r="H271" s="102"/>
      <c r="I271" s="103"/>
      <c r="J271" s="114"/>
      <c r="K271" s="114"/>
      <c r="L271" s="105"/>
      <c r="M271" s="104"/>
      <c r="N271" s="104"/>
      <c r="O271" s="104"/>
      <c r="P271" s="104"/>
      <c r="Q271" s="104"/>
      <c r="R271" s="104"/>
    </row>
    <row r="272" spans="8:18" ht="13.5" thickBot="1">
      <c r="H272" s="102"/>
      <c r="I272" s="103"/>
      <c r="J272" s="114"/>
      <c r="K272" s="114"/>
      <c r="L272" s="105"/>
      <c r="M272" s="104"/>
      <c r="N272" s="104"/>
      <c r="O272" s="104"/>
      <c r="P272" s="104"/>
      <c r="Q272" s="104"/>
      <c r="R272" s="104"/>
    </row>
    <row r="273" spans="2:18" ht="12.75">
      <c r="B273" s="106" t="s">
        <v>44</v>
      </c>
      <c r="C273" s="107" t="s">
        <v>14</v>
      </c>
      <c r="D273" s="107" t="s">
        <v>15</v>
      </c>
      <c r="E273" s="270" t="s">
        <v>16</v>
      </c>
      <c r="F273" s="270"/>
      <c r="G273" s="271"/>
      <c r="H273" s="102"/>
      <c r="I273" s="73"/>
      <c r="J273" s="104"/>
      <c r="K273" s="104"/>
      <c r="L273" s="104"/>
      <c r="M273" s="104"/>
      <c r="N273" s="104"/>
      <c r="O273" s="104"/>
      <c r="P273" s="104"/>
      <c r="Q273" s="104"/>
      <c r="R273" s="104"/>
    </row>
    <row r="274" spans="2:18" s="137" customFormat="1" ht="33.75" customHeight="1">
      <c r="B274" s="129" t="s">
        <v>4</v>
      </c>
      <c r="C274" s="130" t="str">
        <f aca="true" t="shared" si="159" ref="C274:C284">C32</f>
        <v>Ilze Zuce-Tenča</v>
      </c>
      <c r="D274" s="130" t="str">
        <f>C31</f>
        <v>Ēriks Kuharjonoks</v>
      </c>
      <c r="E274" s="131">
        <v>3</v>
      </c>
      <c r="F274" s="132" t="s">
        <v>19</v>
      </c>
      <c r="G274" s="133">
        <v>3</v>
      </c>
      <c r="H274" s="134"/>
      <c r="I274" s="135">
        <f>IF(E274&lt;&gt;"",E274,"")</f>
        <v>3</v>
      </c>
      <c r="J274" s="136">
        <f aca="true" t="shared" si="160" ref="J274:J281">IF(E274&gt;G274,1,0)</f>
        <v>0</v>
      </c>
      <c r="K274" s="136">
        <f aca="true" t="shared" si="161" ref="K274:K281">IF(E274="",0,(IF(E274=G274,1,0)))</f>
        <v>1</v>
      </c>
      <c r="L274" s="136">
        <f aca="true" t="shared" si="162" ref="L274:L281">IF(E274&lt;G274,1,0)</f>
        <v>0</v>
      </c>
      <c r="M274" s="136">
        <f aca="true" t="shared" si="163" ref="M274:M281">K274</f>
        <v>1</v>
      </c>
      <c r="N274" s="136">
        <f aca="true" t="shared" si="164" ref="N274:N281">J274</f>
        <v>0</v>
      </c>
      <c r="O274" s="136"/>
      <c r="P274" s="136"/>
      <c r="Q274" s="136"/>
      <c r="R274" s="136"/>
    </row>
    <row r="275" spans="2:18" s="137" customFormat="1" ht="33.75" customHeight="1">
      <c r="B275" s="129" t="s">
        <v>1</v>
      </c>
      <c r="C275" s="130" t="str">
        <f t="shared" si="159"/>
        <v>Artjoms Zaharovs</v>
      </c>
      <c r="D275" s="130" t="str">
        <f>C30</f>
        <v>Eduards Paķis</v>
      </c>
      <c r="E275" s="131">
        <v>4</v>
      </c>
      <c r="F275" s="132" t="s">
        <v>19</v>
      </c>
      <c r="G275" s="133">
        <v>1</v>
      </c>
      <c r="H275" s="134"/>
      <c r="I275" s="135">
        <f aca="true" t="shared" si="165" ref="I275:I283">IF(E275&lt;&gt;"",E275,"")</f>
        <v>4</v>
      </c>
      <c r="J275" s="136">
        <f t="shared" si="160"/>
        <v>1</v>
      </c>
      <c r="K275" s="136">
        <f t="shared" si="161"/>
        <v>0</v>
      </c>
      <c r="L275" s="136">
        <f t="shared" si="162"/>
        <v>0</v>
      </c>
      <c r="M275" s="136">
        <f t="shared" si="163"/>
        <v>0</v>
      </c>
      <c r="N275" s="136">
        <f t="shared" si="164"/>
        <v>1</v>
      </c>
      <c r="O275" s="136"/>
      <c r="P275" s="136"/>
      <c r="Q275" s="136"/>
      <c r="R275" s="136"/>
    </row>
    <row r="276" spans="2:18" s="137" customFormat="1" ht="33.75" customHeight="1">
      <c r="B276" s="129" t="s">
        <v>2</v>
      </c>
      <c r="C276" s="130" t="str">
        <f t="shared" si="159"/>
        <v>Edgars Strazds</v>
      </c>
      <c r="D276" s="130" t="str">
        <f>C29</f>
        <v>Egīls Belševics</v>
      </c>
      <c r="E276" s="131">
        <v>0</v>
      </c>
      <c r="F276" s="138" t="s">
        <v>19</v>
      </c>
      <c r="G276" s="133">
        <v>10</v>
      </c>
      <c r="H276" s="134"/>
      <c r="I276" s="135">
        <f t="shared" si="165"/>
        <v>0</v>
      </c>
      <c r="J276" s="136">
        <f t="shared" si="160"/>
        <v>0</v>
      </c>
      <c r="K276" s="136">
        <f t="shared" si="161"/>
        <v>0</v>
      </c>
      <c r="L276" s="136">
        <f t="shared" si="162"/>
        <v>1</v>
      </c>
      <c r="M276" s="136">
        <f t="shared" si="163"/>
        <v>0</v>
      </c>
      <c r="N276" s="136">
        <f t="shared" si="164"/>
        <v>0</v>
      </c>
      <c r="O276" s="136"/>
      <c r="P276" s="136"/>
      <c r="Q276" s="136"/>
      <c r="R276" s="136"/>
    </row>
    <row r="277" spans="2:18" s="137" customFormat="1" ht="33.75" customHeight="1">
      <c r="B277" s="129" t="s">
        <v>3</v>
      </c>
      <c r="C277" s="130" t="str">
        <f t="shared" si="159"/>
        <v>Haralds Gals</v>
      </c>
      <c r="D277" s="145" t="str">
        <f>C28</f>
        <v>Mikus Saulītis</v>
      </c>
      <c r="E277" s="131">
        <v>0</v>
      </c>
      <c r="F277" s="138" t="s">
        <v>19</v>
      </c>
      <c r="G277" s="133">
        <v>2</v>
      </c>
      <c r="H277" s="134"/>
      <c r="I277" s="135">
        <f t="shared" si="165"/>
        <v>0</v>
      </c>
      <c r="J277" s="136">
        <f t="shared" si="160"/>
        <v>0</v>
      </c>
      <c r="K277" s="136">
        <f t="shared" si="161"/>
        <v>0</v>
      </c>
      <c r="L277" s="136">
        <f t="shared" si="162"/>
        <v>1</v>
      </c>
      <c r="M277" s="136">
        <f t="shared" si="163"/>
        <v>0</v>
      </c>
      <c r="N277" s="136">
        <f t="shared" si="164"/>
        <v>0</v>
      </c>
      <c r="O277" s="136"/>
      <c r="P277" s="136"/>
      <c r="Q277" s="136"/>
      <c r="R277" s="136"/>
    </row>
    <row r="278" spans="2:18" s="137" customFormat="1" ht="33.75" customHeight="1">
      <c r="B278" s="129" t="s">
        <v>27</v>
      </c>
      <c r="C278" s="130" t="str">
        <f t="shared" si="159"/>
        <v>Kaspars Dubavs</v>
      </c>
      <c r="D278" s="130" t="str">
        <f>C48</f>
        <v>--------------</v>
      </c>
      <c r="E278" s="131"/>
      <c r="F278" s="138" t="s">
        <v>19</v>
      </c>
      <c r="G278" s="133"/>
      <c r="H278" s="134"/>
      <c r="I278" s="135">
        <f t="shared" si="165"/>
      </c>
      <c r="J278" s="136">
        <f t="shared" si="160"/>
        <v>0</v>
      </c>
      <c r="K278" s="136">
        <f t="shared" si="161"/>
        <v>0</v>
      </c>
      <c r="L278" s="136">
        <f t="shared" si="162"/>
        <v>0</v>
      </c>
      <c r="M278" s="136">
        <f t="shared" si="163"/>
        <v>0</v>
      </c>
      <c r="N278" s="136">
        <f t="shared" si="164"/>
        <v>0</v>
      </c>
      <c r="O278" s="136"/>
      <c r="P278" s="136"/>
      <c r="Q278" s="136"/>
      <c r="R278" s="136"/>
    </row>
    <row r="279" spans="2:18" s="137" customFormat="1" ht="33.75" customHeight="1">
      <c r="B279" s="129" t="s">
        <v>32</v>
      </c>
      <c r="C279" s="130" t="str">
        <f t="shared" si="159"/>
        <v>Kaspars Gūtmanis</v>
      </c>
      <c r="D279" s="130" t="str">
        <f>C47</f>
        <v>Kristaps Zarinieks</v>
      </c>
      <c r="E279" s="131">
        <v>1</v>
      </c>
      <c r="F279" s="138" t="s">
        <v>19</v>
      </c>
      <c r="G279" s="133">
        <v>1</v>
      </c>
      <c r="H279" s="134"/>
      <c r="I279" s="135">
        <f t="shared" si="165"/>
        <v>1</v>
      </c>
      <c r="J279" s="136">
        <f t="shared" si="160"/>
        <v>0</v>
      </c>
      <c r="K279" s="136">
        <f t="shared" si="161"/>
        <v>1</v>
      </c>
      <c r="L279" s="136">
        <f t="shared" si="162"/>
        <v>0</v>
      </c>
      <c r="M279" s="136">
        <f t="shared" si="163"/>
        <v>1</v>
      </c>
      <c r="N279" s="136">
        <f t="shared" si="164"/>
        <v>0</v>
      </c>
      <c r="O279" s="136"/>
      <c r="P279" s="136"/>
      <c r="Q279" s="136"/>
      <c r="R279" s="136"/>
    </row>
    <row r="280" spans="2:18" s="137" customFormat="1" ht="33.75" customHeight="1">
      <c r="B280" s="129" t="s">
        <v>35</v>
      </c>
      <c r="C280" s="130" t="str">
        <f t="shared" si="159"/>
        <v>Matīss Saulītis</v>
      </c>
      <c r="D280" s="130" t="str">
        <f>C46</f>
        <v>Gundega Paķe</v>
      </c>
      <c r="E280" s="131">
        <v>4</v>
      </c>
      <c r="F280" s="138" t="s">
        <v>19</v>
      </c>
      <c r="G280" s="133">
        <v>1</v>
      </c>
      <c r="H280" s="134"/>
      <c r="I280" s="135">
        <f t="shared" si="165"/>
        <v>4</v>
      </c>
      <c r="J280" s="136">
        <f t="shared" si="160"/>
        <v>1</v>
      </c>
      <c r="K280" s="136">
        <f t="shared" si="161"/>
        <v>0</v>
      </c>
      <c r="L280" s="136">
        <f t="shared" si="162"/>
        <v>0</v>
      </c>
      <c r="M280" s="136">
        <f t="shared" si="163"/>
        <v>0</v>
      </c>
      <c r="N280" s="136">
        <f t="shared" si="164"/>
        <v>1</v>
      </c>
      <c r="O280" s="136"/>
      <c r="P280" s="136"/>
      <c r="Q280" s="136"/>
      <c r="R280" s="136"/>
    </row>
    <row r="281" spans="2:18" s="137" customFormat="1" ht="33.75" customHeight="1">
      <c r="B281" s="129" t="s">
        <v>41</v>
      </c>
      <c r="C281" s="130" t="str">
        <f t="shared" si="159"/>
        <v>Edijs Vāvers</v>
      </c>
      <c r="D281" s="130" t="str">
        <f>C45</f>
        <v>Aivars Vāvers</v>
      </c>
      <c r="E281" s="131">
        <v>0</v>
      </c>
      <c r="F281" s="138" t="s">
        <v>19</v>
      </c>
      <c r="G281" s="133">
        <v>5</v>
      </c>
      <c r="H281" s="134"/>
      <c r="I281" s="135">
        <f t="shared" si="165"/>
        <v>0</v>
      </c>
      <c r="J281" s="136">
        <f t="shared" si="160"/>
        <v>0</v>
      </c>
      <c r="K281" s="136">
        <f t="shared" si="161"/>
        <v>0</v>
      </c>
      <c r="L281" s="136">
        <f t="shared" si="162"/>
        <v>1</v>
      </c>
      <c r="M281" s="136">
        <f t="shared" si="163"/>
        <v>0</v>
      </c>
      <c r="N281" s="136">
        <f t="shared" si="164"/>
        <v>0</v>
      </c>
      <c r="O281" s="136"/>
      <c r="P281" s="136"/>
      <c r="Q281" s="136"/>
      <c r="R281" s="136"/>
    </row>
    <row r="282" spans="2:18" s="137" customFormat="1" ht="33.75" customHeight="1">
      <c r="B282" s="129" t="s">
        <v>46</v>
      </c>
      <c r="C282" s="130" t="str">
        <f t="shared" si="159"/>
        <v>Arnis Vītols</v>
      </c>
      <c r="D282" s="130" t="str">
        <f>C44</f>
        <v>Dārta Ozoliņa</v>
      </c>
      <c r="E282" s="131">
        <v>2</v>
      </c>
      <c r="F282" s="138" t="s">
        <v>19</v>
      </c>
      <c r="G282" s="133">
        <v>2</v>
      </c>
      <c r="H282" s="134"/>
      <c r="I282" s="135">
        <f t="shared" si="165"/>
        <v>2</v>
      </c>
      <c r="J282" s="136">
        <f>IF(E282&gt;G282,1,0)</f>
        <v>0</v>
      </c>
      <c r="K282" s="136">
        <f>IF(E282="",0,(IF(E282=G282,1,0)))</f>
        <v>1</v>
      </c>
      <c r="L282" s="136">
        <f>IF(E282&lt;G282,1,0)</f>
        <v>0</v>
      </c>
      <c r="M282" s="136">
        <f>K282</f>
        <v>1</v>
      </c>
      <c r="N282" s="136">
        <f>J282</f>
        <v>0</v>
      </c>
      <c r="O282" s="136"/>
      <c r="P282" s="136"/>
      <c r="Q282" s="136"/>
      <c r="R282" s="136"/>
    </row>
    <row r="283" spans="2:18" s="137" customFormat="1" ht="33.75" customHeight="1" thickBot="1">
      <c r="B283" s="139" t="s">
        <v>47</v>
      </c>
      <c r="C283" s="140" t="str">
        <f t="shared" si="159"/>
        <v>Mārtiņš Gūtmanis</v>
      </c>
      <c r="D283" s="140" t="str">
        <f>C43</f>
        <v>Ilgvars Pavlovskis</v>
      </c>
      <c r="E283" s="141">
        <v>3</v>
      </c>
      <c r="F283" s="142" t="s">
        <v>19</v>
      </c>
      <c r="G283" s="143">
        <v>3</v>
      </c>
      <c r="H283" s="134"/>
      <c r="I283" s="135">
        <f t="shared" si="165"/>
        <v>3</v>
      </c>
      <c r="J283" s="136">
        <f>IF(E283&gt;G283,1,0)</f>
        <v>0</v>
      </c>
      <c r="K283" s="136">
        <f>IF(E283="",0,(IF(E283=G283,1,0)))</f>
        <v>1</v>
      </c>
      <c r="L283" s="136">
        <f>IF(E283&lt;G283,1,0)</f>
        <v>0</v>
      </c>
      <c r="M283" s="136">
        <f>K283</f>
        <v>1</v>
      </c>
      <c r="N283" s="136">
        <f>J283</f>
        <v>0</v>
      </c>
      <c r="O283" s="136"/>
      <c r="P283" s="136"/>
      <c r="Q283" s="136"/>
      <c r="R283" s="136"/>
    </row>
    <row r="284" spans="2:18" ht="12.75">
      <c r="B284" s="93" t="s">
        <v>0</v>
      </c>
      <c r="C284" s="272" t="str">
        <f t="shared" si="159"/>
        <v>Intars Žubeckis</v>
      </c>
      <c r="D284" s="272"/>
      <c r="H284" s="102"/>
      <c r="I284" s="73"/>
      <c r="J284" s="104"/>
      <c r="K284" s="104"/>
      <c r="L284" s="104"/>
      <c r="M284" s="104"/>
      <c r="N284" s="104"/>
      <c r="O284" s="104"/>
      <c r="P284" s="104"/>
      <c r="Q284" s="104"/>
      <c r="R284" s="104"/>
    </row>
    <row r="285" spans="3:18" ht="13.5" thickBot="1">
      <c r="C285" s="93"/>
      <c r="D285" s="93"/>
      <c r="F285" s="113"/>
      <c r="H285" s="102"/>
      <c r="I285" s="73"/>
      <c r="J285" s="104"/>
      <c r="K285" s="104"/>
      <c r="L285" s="104"/>
      <c r="M285" s="104"/>
      <c r="N285" s="104"/>
      <c r="O285" s="104"/>
      <c r="P285" s="104"/>
      <c r="Q285" s="104"/>
      <c r="R285" s="104"/>
    </row>
    <row r="286" spans="2:18" ht="12.75">
      <c r="B286" s="106" t="s">
        <v>45</v>
      </c>
      <c r="C286" s="107" t="s">
        <v>14</v>
      </c>
      <c r="D286" s="107" t="s">
        <v>15</v>
      </c>
      <c r="E286" s="270" t="s">
        <v>16</v>
      </c>
      <c r="F286" s="270"/>
      <c r="G286" s="271"/>
      <c r="H286" s="102"/>
      <c r="I286" s="73"/>
      <c r="J286" s="104"/>
      <c r="K286" s="104"/>
      <c r="L286" s="104"/>
      <c r="M286" s="104"/>
      <c r="N286" s="104"/>
      <c r="O286" s="104"/>
      <c r="P286" s="104"/>
      <c r="Q286" s="104"/>
      <c r="R286" s="104"/>
    </row>
    <row r="287" spans="2:18" s="137" customFormat="1" ht="33.75" customHeight="1">
      <c r="B287" s="129" t="s">
        <v>4</v>
      </c>
      <c r="C287" s="130" t="str">
        <f aca="true" t="shared" si="166" ref="C287:C297">C31</f>
        <v>Ēriks Kuharjonoks</v>
      </c>
      <c r="D287" s="130" t="str">
        <f>C30</f>
        <v>Eduards Paķis</v>
      </c>
      <c r="E287" s="131">
        <v>2</v>
      </c>
      <c r="F287" s="132" t="s">
        <v>19</v>
      </c>
      <c r="G287" s="133">
        <v>4</v>
      </c>
      <c r="H287" s="134"/>
      <c r="I287" s="135">
        <f>IF(E287&lt;&gt;"",E287,"")</f>
        <v>2</v>
      </c>
      <c r="J287" s="136">
        <f aca="true" t="shared" si="167" ref="J287:J294">IF(E287&gt;G287,1,0)</f>
        <v>0</v>
      </c>
      <c r="K287" s="136">
        <f aca="true" t="shared" si="168" ref="K287:K294">IF(E287="",0,(IF(E287=G287,1,0)))</f>
        <v>0</v>
      </c>
      <c r="L287" s="136">
        <f aca="true" t="shared" si="169" ref="L287:L294">IF(E287&lt;G287,1,0)</f>
        <v>1</v>
      </c>
      <c r="M287" s="136">
        <f aca="true" t="shared" si="170" ref="M287:M294">K287</f>
        <v>0</v>
      </c>
      <c r="N287" s="136">
        <f aca="true" t="shared" si="171" ref="N287:N294">J287</f>
        <v>0</v>
      </c>
      <c r="O287" s="136"/>
      <c r="P287" s="136"/>
      <c r="Q287" s="136"/>
      <c r="R287" s="136"/>
    </row>
    <row r="288" spans="2:18" s="137" customFormat="1" ht="33.75" customHeight="1">
      <c r="B288" s="129" t="s">
        <v>1</v>
      </c>
      <c r="C288" s="130" t="str">
        <f t="shared" si="166"/>
        <v>Ilze Zuce-Tenča</v>
      </c>
      <c r="D288" s="130" t="str">
        <f>C29</f>
        <v>Egīls Belševics</v>
      </c>
      <c r="E288" s="131">
        <v>2</v>
      </c>
      <c r="F288" s="132" t="s">
        <v>19</v>
      </c>
      <c r="G288" s="133">
        <v>4</v>
      </c>
      <c r="H288" s="134"/>
      <c r="I288" s="135">
        <f aca="true" t="shared" si="172" ref="I288:I296">IF(E288&lt;&gt;"",E288,"")</f>
        <v>2</v>
      </c>
      <c r="J288" s="136">
        <f t="shared" si="167"/>
        <v>0</v>
      </c>
      <c r="K288" s="136">
        <f t="shared" si="168"/>
        <v>0</v>
      </c>
      <c r="L288" s="136">
        <f t="shared" si="169"/>
        <v>1</v>
      </c>
      <c r="M288" s="136">
        <f t="shared" si="170"/>
        <v>0</v>
      </c>
      <c r="N288" s="136">
        <f t="shared" si="171"/>
        <v>0</v>
      </c>
      <c r="O288" s="136"/>
      <c r="P288" s="136"/>
      <c r="Q288" s="136"/>
      <c r="R288" s="136"/>
    </row>
    <row r="289" spans="2:18" s="137" customFormat="1" ht="33.75" customHeight="1">
      <c r="B289" s="129" t="s">
        <v>2</v>
      </c>
      <c r="C289" s="130" t="str">
        <f t="shared" si="166"/>
        <v>Artjoms Zaharovs</v>
      </c>
      <c r="D289" s="130" t="str">
        <f>C28</f>
        <v>Mikus Saulītis</v>
      </c>
      <c r="E289" s="131">
        <v>3</v>
      </c>
      <c r="F289" s="138" t="s">
        <v>19</v>
      </c>
      <c r="G289" s="133">
        <v>4</v>
      </c>
      <c r="H289" s="134"/>
      <c r="I289" s="135">
        <f t="shared" si="172"/>
        <v>3</v>
      </c>
      <c r="J289" s="136">
        <f t="shared" si="167"/>
        <v>0</v>
      </c>
      <c r="K289" s="136">
        <f t="shared" si="168"/>
        <v>0</v>
      </c>
      <c r="L289" s="136">
        <f t="shared" si="169"/>
        <v>1</v>
      </c>
      <c r="M289" s="136">
        <f t="shared" si="170"/>
        <v>0</v>
      </c>
      <c r="N289" s="136">
        <f t="shared" si="171"/>
        <v>0</v>
      </c>
      <c r="O289" s="136"/>
      <c r="P289" s="136"/>
      <c r="Q289" s="136"/>
      <c r="R289" s="136"/>
    </row>
    <row r="290" spans="2:18" s="137" customFormat="1" ht="33.75" customHeight="1">
      <c r="B290" s="129" t="s">
        <v>3</v>
      </c>
      <c r="C290" s="130" t="str">
        <f t="shared" si="166"/>
        <v>Edgars Strazds</v>
      </c>
      <c r="D290" s="130" t="str">
        <f>C48</f>
        <v>--------------</v>
      </c>
      <c r="E290" s="131"/>
      <c r="F290" s="138" t="s">
        <v>19</v>
      </c>
      <c r="G290" s="133"/>
      <c r="H290" s="134"/>
      <c r="I290" s="135">
        <f t="shared" si="172"/>
      </c>
      <c r="J290" s="136">
        <f t="shared" si="167"/>
        <v>0</v>
      </c>
      <c r="K290" s="136">
        <f t="shared" si="168"/>
        <v>0</v>
      </c>
      <c r="L290" s="136">
        <f t="shared" si="169"/>
        <v>0</v>
      </c>
      <c r="M290" s="136">
        <f t="shared" si="170"/>
        <v>0</v>
      </c>
      <c r="N290" s="136">
        <f t="shared" si="171"/>
        <v>0</v>
      </c>
      <c r="O290" s="136"/>
      <c r="P290" s="136"/>
      <c r="Q290" s="136"/>
      <c r="R290" s="136"/>
    </row>
    <row r="291" spans="2:18" s="137" customFormat="1" ht="33.75" customHeight="1">
      <c r="B291" s="129" t="s">
        <v>27</v>
      </c>
      <c r="C291" s="130" t="str">
        <f t="shared" si="166"/>
        <v>Haralds Gals</v>
      </c>
      <c r="D291" s="130" t="str">
        <f>C47</f>
        <v>Kristaps Zarinieks</v>
      </c>
      <c r="E291" s="131">
        <v>2</v>
      </c>
      <c r="F291" s="138" t="s">
        <v>19</v>
      </c>
      <c r="G291" s="133">
        <v>4</v>
      </c>
      <c r="H291" s="134"/>
      <c r="I291" s="135">
        <f t="shared" si="172"/>
        <v>2</v>
      </c>
      <c r="J291" s="136">
        <f t="shared" si="167"/>
        <v>0</v>
      </c>
      <c r="K291" s="136">
        <f t="shared" si="168"/>
        <v>0</v>
      </c>
      <c r="L291" s="136">
        <f t="shared" si="169"/>
        <v>1</v>
      </c>
      <c r="M291" s="136">
        <f t="shared" si="170"/>
        <v>0</v>
      </c>
      <c r="N291" s="136">
        <f t="shared" si="171"/>
        <v>0</v>
      </c>
      <c r="O291" s="136"/>
      <c r="P291" s="136"/>
      <c r="Q291" s="136"/>
      <c r="R291" s="136"/>
    </row>
    <row r="292" spans="2:18" s="137" customFormat="1" ht="33.75" customHeight="1">
      <c r="B292" s="129" t="s">
        <v>32</v>
      </c>
      <c r="C292" s="130" t="str">
        <f t="shared" si="166"/>
        <v>Kaspars Dubavs</v>
      </c>
      <c r="D292" s="130" t="str">
        <f>C46</f>
        <v>Gundega Paķe</v>
      </c>
      <c r="E292" s="131">
        <v>2</v>
      </c>
      <c r="F292" s="138" t="s">
        <v>19</v>
      </c>
      <c r="G292" s="133">
        <v>0</v>
      </c>
      <c r="H292" s="134"/>
      <c r="I292" s="135">
        <f t="shared" si="172"/>
        <v>2</v>
      </c>
      <c r="J292" s="136">
        <f t="shared" si="167"/>
        <v>1</v>
      </c>
      <c r="K292" s="136">
        <f t="shared" si="168"/>
        <v>0</v>
      </c>
      <c r="L292" s="136">
        <f t="shared" si="169"/>
        <v>0</v>
      </c>
      <c r="M292" s="136">
        <f t="shared" si="170"/>
        <v>0</v>
      </c>
      <c r="N292" s="136">
        <f t="shared" si="171"/>
        <v>1</v>
      </c>
      <c r="O292" s="136"/>
      <c r="P292" s="136"/>
      <c r="Q292" s="136"/>
      <c r="R292" s="136"/>
    </row>
    <row r="293" spans="2:18" s="137" customFormat="1" ht="33.75" customHeight="1">
      <c r="B293" s="129" t="s">
        <v>35</v>
      </c>
      <c r="C293" s="130" t="str">
        <f t="shared" si="166"/>
        <v>Kaspars Gūtmanis</v>
      </c>
      <c r="D293" s="130" t="str">
        <f>C45</f>
        <v>Aivars Vāvers</v>
      </c>
      <c r="E293" s="131">
        <v>0</v>
      </c>
      <c r="F293" s="138" t="s">
        <v>19</v>
      </c>
      <c r="G293" s="133">
        <v>5</v>
      </c>
      <c r="H293" s="134"/>
      <c r="I293" s="135">
        <f t="shared" si="172"/>
        <v>0</v>
      </c>
      <c r="J293" s="136">
        <f t="shared" si="167"/>
        <v>0</v>
      </c>
      <c r="K293" s="136">
        <f t="shared" si="168"/>
        <v>0</v>
      </c>
      <c r="L293" s="136">
        <f t="shared" si="169"/>
        <v>1</v>
      </c>
      <c r="M293" s="136">
        <f t="shared" si="170"/>
        <v>0</v>
      </c>
      <c r="N293" s="136">
        <f t="shared" si="171"/>
        <v>0</v>
      </c>
      <c r="O293" s="136"/>
      <c r="P293" s="136"/>
      <c r="Q293" s="136"/>
      <c r="R293" s="136"/>
    </row>
    <row r="294" spans="2:18" s="137" customFormat="1" ht="33.75" customHeight="1">
      <c r="B294" s="129" t="s">
        <v>41</v>
      </c>
      <c r="C294" s="130" t="str">
        <f t="shared" si="166"/>
        <v>Matīss Saulītis</v>
      </c>
      <c r="D294" s="130" t="str">
        <f>C44</f>
        <v>Dārta Ozoliņa</v>
      </c>
      <c r="E294" s="131">
        <v>4</v>
      </c>
      <c r="F294" s="138" t="s">
        <v>19</v>
      </c>
      <c r="G294" s="133">
        <v>3</v>
      </c>
      <c r="H294" s="134"/>
      <c r="I294" s="135">
        <f t="shared" si="172"/>
        <v>4</v>
      </c>
      <c r="J294" s="136">
        <f t="shared" si="167"/>
        <v>1</v>
      </c>
      <c r="K294" s="136">
        <f t="shared" si="168"/>
        <v>0</v>
      </c>
      <c r="L294" s="136">
        <f t="shared" si="169"/>
        <v>0</v>
      </c>
      <c r="M294" s="136">
        <f t="shared" si="170"/>
        <v>0</v>
      </c>
      <c r="N294" s="136">
        <f t="shared" si="171"/>
        <v>1</v>
      </c>
      <c r="O294" s="136"/>
      <c r="P294" s="136"/>
      <c r="Q294" s="136"/>
      <c r="R294" s="136"/>
    </row>
    <row r="295" spans="2:18" s="137" customFormat="1" ht="33.75" customHeight="1">
      <c r="B295" s="129" t="s">
        <v>46</v>
      </c>
      <c r="C295" s="130" t="str">
        <f t="shared" si="166"/>
        <v>Edijs Vāvers</v>
      </c>
      <c r="D295" s="130" t="str">
        <f>C43</f>
        <v>Ilgvars Pavlovskis</v>
      </c>
      <c r="E295" s="131">
        <v>1</v>
      </c>
      <c r="F295" s="138" t="s">
        <v>19</v>
      </c>
      <c r="G295" s="133">
        <v>4</v>
      </c>
      <c r="H295" s="134"/>
      <c r="I295" s="135">
        <f t="shared" si="172"/>
        <v>1</v>
      </c>
      <c r="J295" s="136">
        <f>IF(E295&gt;G295,1,0)</f>
        <v>0</v>
      </c>
      <c r="K295" s="136">
        <f>IF(E295="",0,(IF(E295=G295,1,0)))</f>
        <v>0</v>
      </c>
      <c r="L295" s="136">
        <f>IF(E295&lt;G295,1,0)</f>
        <v>1</v>
      </c>
      <c r="M295" s="136">
        <f>K295</f>
        <v>0</v>
      </c>
      <c r="N295" s="136">
        <f>J295</f>
        <v>0</v>
      </c>
      <c r="O295" s="136"/>
      <c r="P295" s="136"/>
      <c r="Q295" s="136"/>
      <c r="R295" s="136"/>
    </row>
    <row r="296" spans="2:18" s="137" customFormat="1" ht="33.75" customHeight="1" thickBot="1">
      <c r="B296" s="139" t="s">
        <v>47</v>
      </c>
      <c r="C296" s="140" t="str">
        <f t="shared" si="166"/>
        <v>Arnis Vītols</v>
      </c>
      <c r="D296" s="140" t="str">
        <f>C42</f>
        <v>Intars Žubeckis</v>
      </c>
      <c r="E296" s="141">
        <v>4</v>
      </c>
      <c r="F296" s="142" t="s">
        <v>19</v>
      </c>
      <c r="G296" s="143">
        <v>2</v>
      </c>
      <c r="H296" s="134"/>
      <c r="I296" s="135">
        <f t="shared" si="172"/>
        <v>4</v>
      </c>
      <c r="J296" s="136">
        <f>IF(E296&gt;G296,1,0)</f>
        <v>1</v>
      </c>
      <c r="K296" s="136">
        <f>IF(E296="",0,(IF(E296=G296,1,0)))</f>
        <v>0</v>
      </c>
      <c r="L296" s="136">
        <f>IF(E296&lt;G296,1,0)</f>
        <v>0</v>
      </c>
      <c r="M296" s="136">
        <f>K296</f>
        <v>0</v>
      </c>
      <c r="N296" s="136">
        <f>J296</f>
        <v>1</v>
      </c>
      <c r="O296" s="136"/>
      <c r="P296" s="136"/>
      <c r="Q296" s="136"/>
      <c r="R296" s="136"/>
    </row>
    <row r="297" spans="2:18" ht="12.75">
      <c r="B297" s="93" t="s">
        <v>0</v>
      </c>
      <c r="C297" s="272" t="str">
        <f t="shared" si="166"/>
        <v>Mārtiņš Gūtmanis</v>
      </c>
      <c r="D297" s="272"/>
      <c r="H297" s="102"/>
      <c r="I297" s="103"/>
      <c r="J297" s="114"/>
      <c r="K297" s="114"/>
      <c r="L297" s="105"/>
      <c r="M297" s="104"/>
      <c r="N297" s="104"/>
      <c r="O297" s="104"/>
      <c r="P297" s="104"/>
      <c r="Q297" s="104"/>
      <c r="R297" s="104"/>
    </row>
    <row r="298" spans="8:18" ht="13.5" thickBot="1">
      <c r="H298" s="102"/>
      <c r="I298" s="103"/>
      <c r="J298" s="114"/>
      <c r="K298" s="114"/>
      <c r="L298" s="105"/>
      <c r="M298" s="104"/>
      <c r="N298" s="104"/>
      <c r="O298" s="104"/>
      <c r="P298" s="104"/>
      <c r="Q298" s="104"/>
      <c r="R298" s="104"/>
    </row>
    <row r="299" spans="2:18" ht="12.75">
      <c r="B299" s="106" t="s">
        <v>48</v>
      </c>
      <c r="C299" s="107" t="s">
        <v>14</v>
      </c>
      <c r="D299" s="107" t="s">
        <v>15</v>
      </c>
      <c r="E299" s="270" t="s">
        <v>16</v>
      </c>
      <c r="F299" s="270"/>
      <c r="G299" s="271"/>
      <c r="H299" s="102"/>
      <c r="I299" s="73"/>
      <c r="J299" s="104"/>
      <c r="K299" s="104"/>
      <c r="L299" s="104"/>
      <c r="M299" s="104"/>
      <c r="N299" s="104"/>
      <c r="O299" s="104"/>
      <c r="P299" s="104"/>
      <c r="Q299" s="104"/>
      <c r="R299" s="104"/>
    </row>
    <row r="300" spans="2:18" s="137" customFormat="1" ht="33.75" customHeight="1">
      <c r="B300" s="129" t="s">
        <v>4</v>
      </c>
      <c r="C300" s="130" t="str">
        <f>C30</f>
        <v>Eduards Paķis</v>
      </c>
      <c r="D300" s="130" t="str">
        <f>C29</f>
        <v>Egīls Belševics</v>
      </c>
      <c r="E300" s="131">
        <v>2</v>
      </c>
      <c r="F300" s="132" t="s">
        <v>19</v>
      </c>
      <c r="G300" s="133">
        <v>2</v>
      </c>
      <c r="H300" s="134"/>
      <c r="I300" s="135">
        <f>IF(E300&lt;&gt;"",E300,"")</f>
        <v>2</v>
      </c>
      <c r="J300" s="136">
        <f aca="true" t="shared" si="173" ref="J300:J307">IF(E300&gt;G300,1,0)</f>
        <v>0</v>
      </c>
      <c r="K300" s="136">
        <f aca="true" t="shared" si="174" ref="K300:K307">IF(E300="",0,(IF(E300=G300,1,0)))</f>
        <v>1</v>
      </c>
      <c r="L300" s="136">
        <f aca="true" t="shared" si="175" ref="L300:L307">IF(E300&lt;G300,1,0)</f>
        <v>0</v>
      </c>
      <c r="M300" s="136">
        <f aca="true" t="shared" si="176" ref="M300:M307">K300</f>
        <v>1</v>
      </c>
      <c r="N300" s="136">
        <f aca="true" t="shared" si="177" ref="N300:N307">J300</f>
        <v>0</v>
      </c>
      <c r="O300" s="136"/>
      <c r="P300" s="136"/>
      <c r="Q300" s="136"/>
      <c r="R300" s="136"/>
    </row>
    <row r="301" spans="2:18" s="137" customFormat="1" ht="33.75" customHeight="1">
      <c r="B301" s="129" t="s">
        <v>1</v>
      </c>
      <c r="C301" s="130" t="str">
        <f aca="true" t="shared" si="178" ref="C301:C309">C31</f>
        <v>Ēriks Kuharjonoks</v>
      </c>
      <c r="D301" s="130" t="str">
        <f>C28</f>
        <v>Mikus Saulītis</v>
      </c>
      <c r="E301" s="131">
        <v>3</v>
      </c>
      <c r="F301" s="132" t="s">
        <v>19</v>
      </c>
      <c r="G301" s="133">
        <v>2</v>
      </c>
      <c r="H301" s="134"/>
      <c r="I301" s="135">
        <f aca="true" t="shared" si="179" ref="I301:I309">IF(E301&lt;&gt;"",E301,"")</f>
        <v>3</v>
      </c>
      <c r="J301" s="136">
        <f t="shared" si="173"/>
        <v>1</v>
      </c>
      <c r="K301" s="136">
        <f t="shared" si="174"/>
        <v>0</v>
      </c>
      <c r="L301" s="136">
        <f t="shared" si="175"/>
        <v>0</v>
      </c>
      <c r="M301" s="136">
        <f t="shared" si="176"/>
        <v>0</v>
      </c>
      <c r="N301" s="136">
        <f t="shared" si="177"/>
        <v>1</v>
      </c>
      <c r="O301" s="136"/>
      <c r="P301" s="136"/>
      <c r="Q301" s="136"/>
      <c r="R301" s="136"/>
    </row>
    <row r="302" spans="2:18" s="137" customFormat="1" ht="33.75" customHeight="1">
      <c r="B302" s="129" t="s">
        <v>2</v>
      </c>
      <c r="C302" s="130" t="str">
        <f t="shared" si="178"/>
        <v>Ilze Zuce-Tenča</v>
      </c>
      <c r="D302" s="130" t="str">
        <f>C48</f>
        <v>--------------</v>
      </c>
      <c r="E302" s="131"/>
      <c r="F302" s="138" t="s">
        <v>19</v>
      </c>
      <c r="G302" s="133"/>
      <c r="H302" s="134"/>
      <c r="I302" s="135">
        <f t="shared" si="179"/>
      </c>
      <c r="J302" s="136">
        <f t="shared" si="173"/>
        <v>0</v>
      </c>
      <c r="K302" s="136">
        <f t="shared" si="174"/>
        <v>0</v>
      </c>
      <c r="L302" s="136">
        <f t="shared" si="175"/>
        <v>0</v>
      </c>
      <c r="M302" s="136">
        <f t="shared" si="176"/>
        <v>0</v>
      </c>
      <c r="N302" s="136">
        <f t="shared" si="177"/>
        <v>0</v>
      </c>
      <c r="O302" s="136"/>
      <c r="P302" s="136"/>
      <c r="Q302" s="136"/>
      <c r="R302" s="136"/>
    </row>
    <row r="303" spans="2:18" s="137" customFormat="1" ht="33.75" customHeight="1">
      <c r="B303" s="129" t="s">
        <v>3</v>
      </c>
      <c r="C303" s="130" t="str">
        <f t="shared" si="178"/>
        <v>Artjoms Zaharovs</v>
      </c>
      <c r="D303" s="130" t="str">
        <f>C47</f>
        <v>Kristaps Zarinieks</v>
      </c>
      <c r="E303" s="131">
        <v>4</v>
      </c>
      <c r="F303" s="138" t="s">
        <v>19</v>
      </c>
      <c r="G303" s="133">
        <v>1</v>
      </c>
      <c r="H303" s="134"/>
      <c r="I303" s="135">
        <f t="shared" si="179"/>
        <v>4</v>
      </c>
      <c r="J303" s="136">
        <f t="shared" si="173"/>
        <v>1</v>
      </c>
      <c r="K303" s="136">
        <f t="shared" si="174"/>
        <v>0</v>
      </c>
      <c r="L303" s="136">
        <f t="shared" si="175"/>
        <v>0</v>
      </c>
      <c r="M303" s="136">
        <f t="shared" si="176"/>
        <v>0</v>
      </c>
      <c r="N303" s="136">
        <f t="shared" si="177"/>
        <v>1</v>
      </c>
      <c r="O303" s="136"/>
      <c r="P303" s="136"/>
      <c r="Q303" s="136"/>
      <c r="R303" s="136"/>
    </row>
    <row r="304" spans="2:18" s="137" customFormat="1" ht="33.75" customHeight="1">
      <c r="B304" s="129" t="s">
        <v>27</v>
      </c>
      <c r="C304" s="130" t="str">
        <f t="shared" si="178"/>
        <v>Edgars Strazds</v>
      </c>
      <c r="D304" s="130" t="str">
        <f>C46</f>
        <v>Gundega Paķe</v>
      </c>
      <c r="E304" s="131">
        <v>0</v>
      </c>
      <c r="F304" s="138" t="s">
        <v>19</v>
      </c>
      <c r="G304" s="133">
        <v>10</v>
      </c>
      <c r="H304" s="134"/>
      <c r="I304" s="135">
        <f t="shared" si="179"/>
        <v>0</v>
      </c>
      <c r="J304" s="136">
        <f t="shared" si="173"/>
        <v>0</v>
      </c>
      <c r="K304" s="136">
        <f t="shared" si="174"/>
        <v>0</v>
      </c>
      <c r="L304" s="136">
        <f t="shared" si="175"/>
        <v>1</v>
      </c>
      <c r="M304" s="136">
        <f t="shared" si="176"/>
        <v>0</v>
      </c>
      <c r="N304" s="136">
        <f t="shared" si="177"/>
        <v>0</v>
      </c>
      <c r="O304" s="136"/>
      <c r="P304" s="136"/>
      <c r="Q304" s="136"/>
      <c r="R304" s="136"/>
    </row>
    <row r="305" spans="2:18" s="137" customFormat="1" ht="33.75" customHeight="1">
      <c r="B305" s="129" t="s">
        <v>32</v>
      </c>
      <c r="C305" s="130" t="str">
        <f t="shared" si="178"/>
        <v>Haralds Gals</v>
      </c>
      <c r="D305" s="130" t="str">
        <f>C45</f>
        <v>Aivars Vāvers</v>
      </c>
      <c r="E305" s="131">
        <v>1</v>
      </c>
      <c r="F305" s="138" t="s">
        <v>19</v>
      </c>
      <c r="G305" s="133">
        <v>2</v>
      </c>
      <c r="H305" s="134"/>
      <c r="I305" s="135">
        <f t="shared" si="179"/>
        <v>1</v>
      </c>
      <c r="J305" s="136">
        <f t="shared" si="173"/>
        <v>0</v>
      </c>
      <c r="K305" s="136">
        <f t="shared" si="174"/>
        <v>0</v>
      </c>
      <c r="L305" s="136">
        <f t="shared" si="175"/>
        <v>1</v>
      </c>
      <c r="M305" s="136">
        <f t="shared" si="176"/>
        <v>0</v>
      </c>
      <c r="N305" s="136">
        <f t="shared" si="177"/>
        <v>0</v>
      </c>
      <c r="O305" s="136"/>
      <c r="P305" s="136"/>
      <c r="Q305" s="136"/>
      <c r="R305" s="136"/>
    </row>
    <row r="306" spans="2:18" s="137" customFormat="1" ht="33.75" customHeight="1">
      <c r="B306" s="129" t="s">
        <v>35</v>
      </c>
      <c r="C306" s="130" t="str">
        <f t="shared" si="178"/>
        <v>Kaspars Dubavs</v>
      </c>
      <c r="D306" s="130" t="str">
        <f>C44</f>
        <v>Dārta Ozoliņa</v>
      </c>
      <c r="E306" s="131">
        <v>5</v>
      </c>
      <c r="F306" s="138" t="s">
        <v>19</v>
      </c>
      <c r="G306" s="133">
        <v>1</v>
      </c>
      <c r="H306" s="134"/>
      <c r="I306" s="135">
        <f t="shared" si="179"/>
        <v>5</v>
      </c>
      <c r="J306" s="136">
        <f t="shared" si="173"/>
        <v>1</v>
      </c>
      <c r="K306" s="136">
        <f t="shared" si="174"/>
        <v>0</v>
      </c>
      <c r="L306" s="136">
        <f t="shared" si="175"/>
        <v>0</v>
      </c>
      <c r="M306" s="136">
        <f t="shared" si="176"/>
        <v>0</v>
      </c>
      <c r="N306" s="136">
        <f t="shared" si="177"/>
        <v>1</v>
      </c>
      <c r="O306" s="136"/>
      <c r="P306" s="136"/>
      <c r="Q306" s="136"/>
      <c r="R306" s="136"/>
    </row>
    <row r="307" spans="2:18" s="137" customFormat="1" ht="33.75" customHeight="1">
      <c r="B307" s="129" t="s">
        <v>41</v>
      </c>
      <c r="C307" s="130" t="str">
        <f t="shared" si="178"/>
        <v>Kaspars Gūtmanis</v>
      </c>
      <c r="D307" s="130" t="str">
        <f>C43</f>
        <v>Ilgvars Pavlovskis</v>
      </c>
      <c r="E307" s="131">
        <v>1</v>
      </c>
      <c r="F307" s="138" t="s">
        <v>19</v>
      </c>
      <c r="G307" s="133">
        <v>4</v>
      </c>
      <c r="H307" s="134"/>
      <c r="I307" s="135">
        <f t="shared" si="179"/>
        <v>1</v>
      </c>
      <c r="J307" s="136">
        <f t="shared" si="173"/>
        <v>0</v>
      </c>
      <c r="K307" s="136">
        <f t="shared" si="174"/>
        <v>0</v>
      </c>
      <c r="L307" s="136">
        <f t="shared" si="175"/>
        <v>1</v>
      </c>
      <c r="M307" s="136">
        <f t="shared" si="176"/>
        <v>0</v>
      </c>
      <c r="N307" s="136">
        <f t="shared" si="177"/>
        <v>0</v>
      </c>
      <c r="O307" s="136"/>
      <c r="P307" s="136"/>
      <c r="Q307" s="136"/>
      <c r="R307" s="136"/>
    </row>
    <row r="308" spans="2:18" s="137" customFormat="1" ht="33.75" customHeight="1">
      <c r="B308" s="129" t="s">
        <v>46</v>
      </c>
      <c r="C308" s="130" t="str">
        <f t="shared" si="178"/>
        <v>Matīss Saulītis</v>
      </c>
      <c r="D308" s="145" t="str">
        <f>C42</f>
        <v>Intars Žubeckis</v>
      </c>
      <c r="E308" s="131">
        <v>5</v>
      </c>
      <c r="F308" s="138" t="s">
        <v>19</v>
      </c>
      <c r="G308" s="133">
        <v>2</v>
      </c>
      <c r="H308" s="134"/>
      <c r="I308" s="135">
        <f t="shared" si="179"/>
        <v>5</v>
      </c>
      <c r="J308" s="136">
        <f>IF(E308&gt;G308,1,0)</f>
        <v>1</v>
      </c>
      <c r="K308" s="136">
        <f>IF(E308="",0,(IF(E308=G308,1,0)))</f>
        <v>0</v>
      </c>
      <c r="L308" s="136">
        <f>IF(E308&lt;G308,1,0)</f>
        <v>0</v>
      </c>
      <c r="M308" s="136">
        <f>K308</f>
        <v>0</v>
      </c>
      <c r="N308" s="136">
        <f>J308</f>
        <v>1</v>
      </c>
      <c r="O308" s="136"/>
      <c r="P308" s="136"/>
      <c r="Q308" s="136"/>
      <c r="R308" s="136"/>
    </row>
    <row r="309" spans="2:18" s="137" customFormat="1" ht="33.75" customHeight="1" thickBot="1">
      <c r="B309" s="139" t="s">
        <v>47</v>
      </c>
      <c r="C309" s="140" t="str">
        <f t="shared" si="178"/>
        <v>Edijs Vāvers</v>
      </c>
      <c r="D309" s="144" t="str">
        <f>C41</f>
        <v>Mārtiņš Gūtmanis</v>
      </c>
      <c r="E309" s="141">
        <v>6</v>
      </c>
      <c r="F309" s="142" t="s">
        <v>19</v>
      </c>
      <c r="G309" s="143">
        <v>2</v>
      </c>
      <c r="H309" s="134"/>
      <c r="I309" s="135">
        <f t="shared" si="179"/>
        <v>6</v>
      </c>
      <c r="J309" s="136">
        <f>IF(E309&gt;G309,1,0)</f>
        <v>1</v>
      </c>
      <c r="K309" s="136">
        <f>IF(E309="",0,(IF(E309=G309,1,0)))</f>
        <v>0</v>
      </c>
      <c r="L309" s="136">
        <f>IF(E309&lt;G309,1,0)</f>
        <v>0</v>
      </c>
      <c r="M309" s="136">
        <f>K309</f>
        <v>0</v>
      </c>
      <c r="N309" s="136">
        <f>J309</f>
        <v>1</v>
      </c>
      <c r="O309" s="136"/>
      <c r="P309" s="136"/>
      <c r="Q309" s="136"/>
      <c r="R309" s="136"/>
    </row>
    <row r="310" spans="2:18" ht="12.75">
      <c r="B310" s="93" t="s">
        <v>0</v>
      </c>
      <c r="C310" s="272" t="str">
        <f>C40</f>
        <v>Arnis Vītols</v>
      </c>
      <c r="D310" s="272"/>
      <c r="H310" s="102"/>
      <c r="I310" s="73"/>
      <c r="J310" s="104"/>
      <c r="K310" s="104"/>
      <c r="L310" s="104"/>
      <c r="M310" s="104"/>
      <c r="N310" s="104"/>
      <c r="O310" s="104"/>
      <c r="P310" s="104"/>
      <c r="Q310" s="104"/>
      <c r="R310" s="104"/>
    </row>
    <row r="311" spans="3:18" ht="13.5" thickBot="1">
      <c r="C311" s="93"/>
      <c r="D311" s="93"/>
      <c r="F311" s="113"/>
      <c r="H311" s="102"/>
      <c r="I311" s="73"/>
      <c r="J311" s="104"/>
      <c r="K311" s="104"/>
      <c r="L311" s="104"/>
      <c r="M311" s="104"/>
      <c r="N311" s="104"/>
      <c r="O311" s="104"/>
      <c r="P311" s="104"/>
      <c r="Q311" s="104"/>
      <c r="R311" s="104"/>
    </row>
    <row r="312" spans="2:18" ht="12.75">
      <c r="B312" s="106" t="s">
        <v>49</v>
      </c>
      <c r="C312" s="107" t="s">
        <v>14</v>
      </c>
      <c r="D312" s="107" t="s">
        <v>15</v>
      </c>
      <c r="E312" s="270" t="s">
        <v>16</v>
      </c>
      <c r="F312" s="270"/>
      <c r="G312" s="271"/>
      <c r="H312" s="102"/>
      <c r="I312" s="73"/>
      <c r="J312" s="104"/>
      <c r="K312" s="104"/>
      <c r="L312" s="104"/>
      <c r="M312" s="104"/>
      <c r="N312" s="104"/>
      <c r="O312" s="104"/>
      <c r="P312" s="104"/>
      <c r="Q312" s="104"/>
      <c r="R312" s="104"/>
    </row>
    <row r="313" spans="2:18" s="137" customFormat="1" ht="33.75" customHeight="1">
      <c r="B313" s="129" t="s">
        <v>4</v>
      </c>
      <c r="C313" s="130" t="str">
        <f>C29</f>
        <v>Egīls Belševics</v>
      </c>
      <c r="D313" s="130" t="str">
        <f>C28</f>
        <v>Mikus Saulītis</v>
      </c>
      <c r="E313" s="131">
        <v>1</v>
      </c>
      <c r="F313" s="132" t="s">
        <v>19</v>
      </c>
      <c r="G313" s="133">
        <v>2</v>
      </c>
      <c r="H313" s="134"/>
      <c r="I313" s="135">
        <f>IF(E313&lt;&gt;"",E313,"")</f>
        <v>1</v>
      </c>
      <c r="J313" s="136">
        <f aca="true" t="shared" si="180" ref="J313:J320">IF(E313&gt;G313,1,0)</f>
        <v>0</v>
      </c>
      <c r="K313" s="136">
        <f aca="true" t="shared" si="181" ref="K313:K320">IF(E313="",0,(IF(E313=G313,1,0)))</f>
        <v>0</v>
      </c>
      <c r="L313" s="136">
        <f aca="true" t="shared" si="182" ref="L313:L320">IF(E313&lt;G313,1,0)</f>
        <v>1</v>
      </c>
      <c r="M313" s="136">
        <f aca="true" t="shared" si="183" ref="M313:M320">K313</f>
        <v>0</v>
      </c>
      <c r="N313" s="136">
        <f aca="true" t="shared" si="184" ref="N313:N320">J313</f>
        <v>0</v>
      </c>
      <c r="O313" s="136"/>
      <c r="P313" s="136"/>
      <c r="Q313" s="136"/>
      <c r="R313" s="136"/>
    </row>
    <row r="314" spans="2:18" s="137" customFormat="1" ht="33.75" customHeight="1">
      <c r="B314" s="129" t="s">
        <v>1</v>
      </c>
      <c r="C314" s="130" t="str">
        <f aca="true" t="shared" si="185" ref="C314:C322">C30</f>
        <v>Eduards Paķis</v>
      </c>
      <c r="D314" s="130" t="str">
        <f>C48</f>
        <v>--------------</v>
      </c>
      <c r="E314" s="131"/>
      <c r="F314" s="132" t="s">
        <v>19</v>
      </c>
      <c r="G314" s="133"/>
      <c r="H314" s="134"/>
      <c r="I314" s="135">
        <f aca="true" t="shared" si="186" ref="I314:I322">IF(E314&lt;&gt;"",E314,"")</f>
      </c>
      <c r="J314" s="136">
        <f t="shared" si="180"/>
        <v>0</v>
      </c>
      <c r="K314" s="136">
        <f t="shared" si="181"/>
        <v>0</v>
      </c>
      <c r="L314" s="136">
        <f t="shared" si="182"/>
        <v>0</v>
      </c>
      <c r="M314" s="136">
        <f t="shared" si="183"/>
        <v>0</v>
      </c>
      <c r="N314" s="136">
        <f t="shared" si="184"/>
        <v>0</v>
      </c>
      <c r="O314" s="136"/>
      <c r="P314" s="136"/>
      <c r="Q314" s="136"/>
      <c r="R314" s="136"/>
    </row>
    <row r="315" spans="2:18" s="137" customFormat="1" ht="33.75" customHeight="1">
      <c r="B315" s="129" t="s">
        <v>2</v>
      </c>
      <c r="C315" s="130" t="str">
        <f t="shared" si="185"/>
        <v>Ēriks Kuharjonoks</v>
      </c>
      <c r="D315" s="130" t="str">
        <f>C47</f>
        <v>Kristaps Zarinieks</v>
      </c>
      <c r="E315" s="131">
        <v>4</v>
      </c>
      <c r="F315" s="138" t="s">
        <v>19</v>
      </c>
      <c r="G315" s="133">
        <v>3</v>
      </c>
      <c r="H315" s="134"/>
      <c r="I315" s="135">
        <f t="shared" si="186"/>
        <v>4</v>
      </c>
      <c r="J315" s="136">
        <f t="shared" si="180"/>
        <v>1</v>
      </c>
      <c r="K315" s="136">
        <f t="shared" si="181"/>
        <v>0</v>
      </c>
      <c r="L315" s="136">
        <f t="shared" si="182"/>
        <v>0</v>
      </c>
      <c r="M315" s="136">
        <f t="shared" si="183"/>
        <v>0</v>
      </c>
      <c r="N315" s="136">
        <f t="shared" si="184"/>
        <v>1</v>
      </c>
      <c r="O315" s="136"/>
      <c r="P315" s="136"/>
      <c r="Q315" s="136"/>
      <c r="R315" s="136"/>
    </row>
    <row r="316" spans="2:18" s="137" customFormat="1" ht="33.75" customHeight="1">
      <c r="B316" s="129" t="s">
        <v>3</v>
      </c>
      <c r="C316" s="130" t="str">
        <f t="shared" si="185"/>
        <v>Ilze Zuce-Tenča</v>
      </c>
      <c r="D316" s="130" t="str">
        <f>C46</f>
        <v>Gundega Paķe</v>
      </c>
      <c r="E316" s="131">
        <v>0</v>
      </c>
      <c r="F316" s="138" t="s">
        <v>19</v>
      </c>
      <c r="G316" s="133">
        <v>3</v>
      </c>
      <c r="H316" s="134"/>
      <c r="I316" s="135">
        <f t="shared" si="186"/>
        <v>0</v>
      </c>
      <c r="J316" s="136">
        <f t="shared" si="180"/>
        <v>0</v>
      </c>
      <c r="K316" s="136">
        <f t="shared" si="181"/>
        <v>0</v>
      </c>
      <c r="L316" s="136">
        <f t="shared" si="182"/>
        <v>1</v>
      </c>
      <c r="M316" s="136">
        <f t="shared" si="183"/>
        <v>0</v>
      </c>
      <c r="N316" s="136">
        <f t="shared" si="184"/>
        <v>0</v>
      </c>
      <c r="O316" s="136"/>
      <c r="P316" s="136"/>
      <c r="Q316" s="136"/>
      <c r="R316" s="136"/>
    </row>
    <row r="317" spans="2:18" s="137" customFormat="1" ht="33.75" customHeight="1">
      <c r="B317" s="129" t="s">
        <v>27</v>
      </c>
      <c r="C317" s="130" t="str">
        <f t="shared" si="185"/>
        <v>Artjoms Zaharovs</v>
      </c>
      <c r="D317" s="130" t="str">
        <f>C45</f>
        <v>Aivars Vāvers</v>
      </c>
      <c r="E317" s="131">
        <v>4</v>
      </c>
      <c r="F317" s="138" t="s">
        <v>19</v>
      </c>
      <c r="G317" s="133">
        <v>4</v>
      </c>
      <c r="H317" s="134"/>
      <c r="I317" s="135">
        <f t="shared" si="186"/>
        <v>4</v>
      </c>
      <c r="J317" s="136">
        <f t="shared" si="180"/>
        <v>0</v>
      </c>
      <c r="K317" s="136">
        <f t="shared" si="181"/>
        <v>1</v>
      </c>
      <c r="L317" s="136">
        <f t="shared" si="182"/>
        <v>0</v>
      </c>
      <c r="M317" s="136">
        <f t="shared" si="183"/>
        <v>1</v>
      </c>
      <c r="N317" s="136">
        <f t="shared" si="184"/>
        <v>0</v>
      </c>
      <c r="O317" s="136"/>
      <c r="P317" s="136"/>
      <c r="Q317" s="136"/>
      <c r="R317" s="136"/>
    </row>
    <row r="318" spans="2:18" s="137" customFormat="1" ht="33.75" customHeight="1">
      <c r="B318" s="129" t="s">
        <v>32</v>
      </c>
      <c r="C318" s="130" t="str">
        <f t="shared" si="185"/>
        <v>Edgars Strazds</v>
      </c>
      <c r="D318" s="130" t="str">
        <f>C44</f>
        <v>Dārta Ozoliņa</v>
      </c>
      <c r="E318" s="131">
        <v>0</v>
      </c>
      <c r="F318" s="138" t="s">
        <v>19</v>
      </c>
      <c r="G318" s="133">
        <v>10</v>
      </c>
      <c r="H318" s="134"/>
      <c r="I318" s="135">
        <f t="shared" si="186"/>
        <v>0</v>
      </c>
      <c r="J318" s="136">
        <f t="shared" si="180"/>
        <v>0</v>
      </c>
      <c r="K318" s="136">
        <f t="shared" si="181"/>
        <v>0</v>
      </c>
      <c r="L318" s="136">
        <f t="shared" si="182"/>
        <v>1</v>
      </c>
      <c r="M318" s="136">
        <f t="shared" si="183"/>
        <v>0</v>
      </c>
      <c r="N318" s="136">
        <f t="shared" si="184"/>
        <v>0</v>
      </c>
      <c r="O318" s="136"/>
      <c r="P318" s="136"/>
      <c r="Q318" s="136"/>
      <c r="R318" s="136"/>
    </row>
    <row r="319" spans="2:18" s="137" customFormat="1" ht="33.75" customHeight="1">
      <c r="B319" s="129" t="s">
        <v>35</v>
      </c>
      <c r="C319" s="130" t="str">
        <f t="shared" si="185"/>
        <v>Haralds Gals</v>
      </c>
      <c r="D319" s="130" t="str">
        <f>C43</f>
        <v>Ilgvars Pavlovskis</v>
      </c>
      <c r="E319" s="131">
        <v>2</v>
      </c>
      <c r="F319" s="138" t="s">
        <v>19</v>
      </c>
      <c r="G319" s="133">
        <v>3</v>
      </c>
      <c r="H319" s="134"/>
      <c r="I319" s="135">
        <f t="shared" si="186"/>
        <v>2</v>
      </c>
      <c r="J319" s="136">
        <f t="shared" si="180"/>
        <v>0</v>
      </c>
      <c r="K319" s="136">
        <f t="shared" si="181"/>
        <v>0</v>
      </c>
      <c r="L319" s="136">
        <f t="shared" si="182"/>
        <v>1</v>
      </c>
      <c r="M319" s="136">
        <f t="shared" si="183"/>
        <v>0</v>
      </c>
      <c r="N319" s="136">
        <f t="shared" si="184"/>
        <v>0</v>
      </c>
      <c r="O319" s="136"/>
      <c r="P319" s="136"/>
      <c r="Q319" s="136"/>
      <c r="R319" s="136"/>
    </row>
    <row r="320" spans="2:18" s="137" customFormat="1" ht="33.75" customHeight="1">
      <c r="B320" s="129" t="s">
        <v>41</v>
      </c>
      <c r="C320" s="130" t="str">
        <f t="shared" si="185"/>
        <v>Kaspars Dubavs</v>
      </c>
      <c r="D320" s="130" t="str">
        <f>C42</f>
        <v>Intars Žubeckis</v>
      </c>
      <c r="E320" s="131">
        <v>2</v>
      </c>
      <c r="F320" s="138" t="s">
        <v>19</v>
      </c>
      <c r="G320" s="133">
        <v>7</v>
      </c>
      <c r="H320" s="134"/>
      <c r="I320" s="135">
        <f t="shared" si="186"/>
        <v>2</v>
      </c>
      <c r="J320" s="136">
        <f t="shared" si="180"/>
        <v>0</v>
      </c>
      <c r="K320" s="136">
        <f t="shared" si="181"/>
        <v>0</v>
      </c>
      <c r="L320" s="136">
        <f t="shared" si="182"/>
        <v>1</v>
      </c>
      <c r="M320" s="136">
        <f t="shared" si="183"/>
        <v>0</v>
      </c>
      <c r="N320" s="136">
        <f t="shared" si="184"/>
        <v>0</v>
      </c>
      <c r="O320" s="136"/>
      <c r="P320" s="136"/>
      <c r="Q320" s="136"/>
      <c r="R320" s="136"/>
    </row>
    <row r="321" spans="2:18" s="137" customFormat="1" ht="33.75" customHeight="1">
      <c r="B321" s="129" t="s">
        <v>46</v>
      </c>
      <c r="C321" s="130" t="str">
        <f t="shared" si="185"/>
        <v>Kaspars Gūtmanis</v>
      </c>
      <c r="D321" s="145" t="str">
        <f>C41</f>
        <v>Mārtiņš Gūtmanis</v>
      </c>
      <c r="E321" s="131">
        <v>0</v>
      </c>
      <c r="F321" s="138" t="s">
        <v>19</v>
      </c>
      <c r="G321" s="133">
        <v>5</v>
      </c>
      <c r="H321" s="134"/>
      <c r="I321" s="135">
        <f t="shared" si="186"/>
        <v>0</v>
      </c>
      <c r="J321" s="136">
        <f>IF(E321&gt;G321,1,0)</f>
        <v>0</v>
      </c>
      <c r="K321" s="136">
        <f>IF(E321="",0,(IF(E321=G321,1,0)))</f>
        <v>0</v>
      </c>
      <c r="L321" s="136">
        <f>IF(E321&lt;G321,1,0)</f>
        <v>1</v>
      </c>
      <c r="M321" s="136">
        <f>K321</f>
        <v>0</v>
      </c>
      <c r="N321" s="136">
        <f>J321</f>
        <v>0</v>
      </c>
      <c r="O321" s="136"/>
      <c r="P321" s="136"/>
      <c r="Q321" s="136"/>
      <c r="R321" s="136"/>
    </row>
    <row r="322" spans="2:18" s="137" customFormat="1" ht="33.75" customHeight="1" thickBot="1">
      <c r="B322" s="139" t="s">
        <v>47</v>
      </c>
      <c r="C322" s="140" t="str">
        <f t="shared" si="185"/>
        <v>Matīss Saulītis</v>
      </c>
      <c r="D322" s="144" t="str">
        <f>C40</f>
        <v>Arnis Vītols</v>
      </c>
      <c r="E322" s="141">
        <v>0</v>
      </c>
      <c r="F322" s="142" t="s">
        <v>19</v>
      </c>
      <c r="G322" s="143">
        <v>1</v>
      </c>
      <c r="H322" s="134"/>
      <c r="I322" s="135">
        <f t="shared" si="186"/>
        <v>0</v>
      </c>
      <c r="J322" s="136">
        <f>IF(E322&gt;G322,1,0)</f>
        <v>0</v>
      </c>
      <c r="K322" s="136">
        <f>IF(E322="",0,(IF(E322=G322,1,0)))</f>
        <v>0</v>
      </c>
      <c r="L322" s="136">
        <f>IF(E322&lt;G322,1,0)</f>
        <v>1</v>
      </c>
      <c r="M322" s="136">
        <f>K322</f>
        <v>0</v>
      </c>
      <c r="N322" s="136">
        <f>J322</f>
        <v>0</v>
      </c>
      <c r="O322" s="136"/>
      <c r="P322" s="136"/>
      <c r="Q322" s="136"/>
      <c r="R322" s="136"/>
    </row>
    <row r="323" spans="2:18" ht="12.75">
      <c r="B323" s="93" t="s">
        <v>0</v>
      </c>
      <c r="C323" s="272" t="str">
        <f>C39</f>
        <v>Edijs Vāvers</v>
      </c>
      <c r="D323" s="272"/>
      <c r="H323" s="102"/>
      <c r="I323" s="103"/>
      <c r="J323" s="114"/>
      <c r="K323" s="114"/>
      <c r="L323" s="105"/>
      <c r="M323" s="104"/>
      <c r="N323" s="104"/>
      <c r="O323" s="104"/>
      <c r="P323" s="104"/>
      <c r="Q323" s="104"/>
      <c r="R323" s="104"/>
    </row>
    <row r="324" spans="8:18" ht="12.75">
      <c r="H324" s="102"/>
      <c r="I324" s="103"/>
      <c r="J324" s="104"/>
      <c r="K324" s="104"/>
      <c r="L324" s="105"/>
      <c r="M324" s="104"/>
      <c r="N324" s="104"/>
      <c r="O324" s="104"/>
      <c r="P324" s="104"/>
      <c r="Q324" s="104"/>
      <c r="R324" s="104"/>
    </row>
    <row r="325" spans="8:18" ht="12.75">
      <c r="H325" s="102"/>
      <c r="I325" s="103"/>
      <c r="J325" s="104"/>
      <c r="K325" s="104"/>
      <c r="L325" s="105"/>
      <c r="M325" s="104"/>
      <c r="N325" s="104"/>
      <c r="O325" s="104"/>
      <c r="P325" s="104"/>
      <c r="Q325" s="104"/>
      <c r="R325" s="104"/>
    </row>
    <row r="326" spans="8:18" ht="12.75">
      <c r="H326" s="102"/>
      <c r="I326" s="103"/>
      <c r="J326" s="104"/>
      <c r="K326" s="104"/>
      <c r="L326" s="105"/>
      <c r="M326" s="104"/>
      <c r="N326" s="104"/>
      <c r="O326" s="104"/>
      <c r="P326" s="104"/>
      <c r="Q326" s="104"/>
      <c r="R326" s="104"/>
    </row>
    <row r="327" spans="8:18" ht="12.75">
      <c r="H327" s="102"/>
      <c r="I327" s="103"/>
      <c r="J327" s="104"/>
      <c r="K327" s="104"/>
      <c r="L327" s="105"/>
      <c r="M327" s="104"/>
      <c r="N327" s="104"/>
      <c r="O327" s="104"/>
      <c r="P327" s="104"/>
      <c r="Q327" s="104"/>
      <c r="R327" s="104"/>
    </row>
    <row r="328" spans="8:18" ht="12.75">
      <c r="H328" s="102"/>
      <c r="I328" s="103"/>
      <c r="J328" s="104"/>
      <c r="K328" s="104"/>
      <c r="L328" s="105"/>
      <c r="M328" s="104"/>
      <c r="N328" s="104"/>
      <c r="O328" s="104"/>
      <c r="P328" s="104"/>
      <c r="Q328" s="104"/>
      <c r="R328" s="104"/>
    </row>
    <row r="329" spans="8:18" ht="12.75">
      <c r="H329" s="102"/>
      <c r="I329" s="103"/>
      <c r="J329" s="104"/>
      <c r="K329" s="104"/>
      <c r="L329" s="105"/>
      <c r="M329" s="104"/>
      <c r="N329" s="104"/>
      <c r="O329" s="104"/>
      <c r="P329" s="104"/>
      <c r="Q329" s="104"/>
      <c r="R329" s="104"/>
    </row>
    <row r="330" spans="8:18" ht="12.75">
      <c r="H330" s="102"/>
      <c r="I330" s="103"/>
      <c r="J330" s="104"/>
      <c r="K330" s="104"/>
      <c r="L330" s="105"/>
      <c r="M330" s="104"/>
      <c r="N330" s="104"/>
      <c r="O330" s="104"/>
      <c r="P330" s="104"/>
      <c r="Q330" s="104"/>
      <c r="R330" s="104"/>
    </row>
    <row r="331" spans="8:18" ht="12.75">
      <c r="H331" s="102"/>
      <c r="I331" s="103"/>
      <c r="J331" s="104"/>
      <c r="K331" s="104"/>
      <c r="L331" s="105"/>
      <c r="M331" s="104"/>
      <c r="N331" s="104"/>
      <c r="O331" s="104"/>
      <c r="P331" s="104"/>
      <c r="Q331" s="104"/>
      <c r="R331" s="104"/>
    </row>
    <row r="332" spans="8:18" ht="12.75">
      <c r="H332" s="102"/>
      <c r="I332" s="103"/>
      <c r="J332" s="104"/>
      <c r="K332" s="104"/>
      <c r="L332" s="105"/>
      <c r="M332" s="104"/>
      <c r="N332" s="104"/>
      <c r="O332" s="104"/>
      <c r="P332" s="104"/>
      <c r="Q332" s="104"/>
      <c r="R332" s="104"/>
    </row>
    <row r="333" spans="8:18" ht="12.75">
      <c r="H333" s="102"/>
      <c r="I333" s="103"/>
      <c r="J333" s="104"/>
      <c r="K333" s="104"/>
      <c r="L333" s="105"/>
      <c r="M333" s="104"/>
      <c r="N333" s="104"/>
      <c r="O333" s="104"/>
      <c r="P333" s="104"/>
      <c r="Q333" s="104"/>
      <c r="R333" s="104"/>
    </row>
    <row r="334" spans="8:18" ht="12.75">
      <c r="H334" s="102"/>
      <c r="I334" s="103"/>
      <c r="J334" s="104"/>
      <c r="K334" s="104"/>
      <c r="L334" s="105"/>
      <c r="M334" s="104"/>
      <c r="N334" s="104"/>
      <c r="O334" s="104"/>
      <c r="P334" s="104"/>
      <c r="Q334" s="104"/>
      <c r="R334" s="104"/>
    </row>
    <row r="335" spans="8:18" ht="12.75">
      <c r="H335" s="102"/>
      <c r="I335" s="103"/>
      <c r="J335" s="104"/>
      <c r="K335" s="104"/>
      <c r="L335" s="105"/>
      <c r="M335" s="104"/>
      <c r="N335" s="104"/>
      <c r="O335" s="104"/>
      <c r="P335" s="104"/>
      <c r="Q335" s="104"/>
      <c r="R335" s="104"/>
    </row>
    <row r="336" spans="8:18" ht="12.75">
      <c r="H336" s="102"/>
      <c r="I336" s="103"/>
      <c r="J336" s="104"/>
      <c r="K336" s="104"/>
      <c r="L336" s="105"/>
      <c r="M336" s="104"/>
      <c r="N336" s="104"/>
      <c r="O336" s="104"/>
      <c r="P336" s="104"/>
      <c r="Q336" s="104"/>
      <c r="R336" s="104"/>
    </row>
    <row r="337" spans="9:18" ht="12.75">
      <c r="I337" s="115"/>
      <c r="J337" s="116"/>
      <c r="K337" s="116"/>
      <c r="L337" s="117"/>
      <c r="M337" s="116"/>
      <c r="N337" s="116"/>
      <c r="O337" s="116"/>
      <c r="P337" s="116"/>
      <c r="Q337" s="116"/>
      <c r="R337" s="116"/>
    </row>
    <row r="338" spans="9:18" ht="12.75">
      <c r="I338" s="115"/>
      <c r="J338" s="116"/>
      <c r="K338" s="116"/>
      <c r="L338" s="117"/>
      <c r="M338" s="116"/>
      <c r="N338" s="116"/>
      <c r="O338" s="116"/>
      <c r="P338" s="116"/>
      <c r="Q338" s="116"/>
      <c r="R338" s="116"/>
    </row>
    <row r="339" spans="9:18" ht="12.75">
      <c r="I339" s="115"/>
      <c r="J339" s="116"/>
      <c r="K339" s="116"/>
      <c r="L339" s="117"/>
      <c r="M339" s="116"/>
      <c r="N339" s="116"/>
      <c r="O339" s="116"/>
      <c r="P339" s="116"/>
      <c r="Q339" s="116"/>
      <c r="R339" s="116"/>
    </row>
    <row r="340" spans="9:18" ht="12.75">
      <c r="I340" s="115"/>
      <c r="J340" s="116"/>
      <c r="K340" s="116"/>
      <c r="L340" s="117"/>
      <c r="M340" s="116"/>
      <c r="N340" s="116"/>
      <c r="O340" s="116"/>
      <c r="P340" s="116"/>
      <c r="Q340" s="116"/>
      <c r="R340" s="116"/>
    </row>
    <row r="341" spans="9:18" ht="12.75">
      <c r="I341" s="115"/>
      <c r="J341" s="116"/>
      <c r="K341" s="116"/>
      <c r="L341" s="117"/>
      <c r="M341" s="116"/>
      <c r="N341" s="116"/>
      <c r="O341" s="116"/>
      <c r="P341" s="116"/>
      <c r="Q341" s="116"/>
      <c r="R341" s="116"/>
    </row>
    <row r="342" spans="9:18" ht="12.75">
      <c r="I342" s="115"/>
      <c r="J342" s="116"/>
      <c r="K342" s="116"/>
      <c r="L342" s="117"/>
      <c r="M342" s="116"/>
      <c r="N342" s="116"/>
      <c r="O342" s="116"/>
      <c r="P342" s="116"/>
      <c r="Q342" s="116"/>
      <c r="R342" s="116"/>
    </row>
    <row r="343" spans="9:18" ht="12.75">
      <c r="I343" s="115"/>
      <c r="J343" s="116"/>
      <c r="K343" s="116"/>
      <c r="L343" s="117"/>
      <c r="M343" s="116"/>
      <c r="N343" s="116"/>
      <c r="O343" s="116"/>
      <c r="P343" s="116"/>
      <c r="Q343" s="116"/>
      <c r="R343" s="116"/>
    </row>
    <row r="344" spans="9:18" ht="12.75">
      <c r="I344" s="115"/>
      <c r="J344" s="116"/>
      <c r="K344" s="116"/>
      <c r="L344" s="117"/>
      <c r="M344" s="116"/>
      <c r="N344" s="116"/>
      <c r="O344" s="116"/>
      <c r="P344" s="116"/>
      <c r="Q344" s="116"/>
      <c r="R344" s="116"/>
    </row>
    <row r="345" spans="9:18" ht="12.75">
      <c r="I345" s="115"/>
      <c r="J345" s="116"/>
      <c r="K345" s="116"/>
      <c r="L345" s="117"/>
      <c r="M345" s="116"/>
      <c r="N345" s="116"/>
      <c r="O345" s="116"/>
      <c r="P345" s="116"/>
      <c r="Q345" s="116"/>
      <c r="R345" s="116"/>
    </row>
    <row r="346" spans="9:18" ht="12.75">
      <c r="I346" s="115"/>
      <c r="J346" s="116"/>
      <c r="K346" s="116"/>
      <c r="L346" s="117"/>
      <c r="M346" s="116"/>
      <c r="N346" s="116"/>
      <c r="O346" s="116"/>
      <c r="P346" s="116"/>
      <c r="Q346" s="116"/>
      <c r="R346" s="116"/>
    </row>
    <row r="347" spans="9:18" ht="12.75">
      <c r="I347" s="115"/>
      <c r="J347" s="116"/>
      <c r="K347" s="116"/>
      <c r="L347" s="117"/>
      <c r="M347" s="116"/>
      <c r="N347" s="116"/>
      <c r="O347" s="116"/>
      <c r="P347" s="116"/>
      <c r="Q347" s="116"/>
      <c r="R347" s="116"/>
    </row>
    <row r="348" spans="9:18" ht="12.75">
      <c r="I348" s="115"/>
      <c r="J348" s="116"/>
      <c r="K348" s="116"/>
      <c r="L348" s="117"/>
      <c r="M348" s="116"/>
      <c r="N348" s="116"/>
      <c r="O348" s="116"/>
      <c r="P348" s="116"/>
      <c r="Q348" s="116"/>
      <c r="R348" s="116"/>
    </row>
    <row r="349" spans="9:18" ht="12.75">
      <c r="I349" s="115"/>
      <c r="J349" s="116"/>
      <c r="K349" s="116"/>
      <c r="L349" s="117"/>
      <c r="M349" s="116"/>
      <c r="N349" s="116"/>
      <c r="O349" s="116"/>
      <c r="P349" s="116"/>
      <c r="Q349" s="116"/>
      <c r="R349" s="116"/>
    </row>
    <row r="350" spans="9:18" ht="12.75">
      <c r="I350" s="115"/>
      <c r="J350" s="116"/>
      <c r="K350" s="116"/>
      <c r="L350" s="117"/>
      <c r="M350" s="116"/>
      <c r="N350" s="116"/>
      <c r="O350" s="116"/>
      <c r="P350" s="116"/>
      <c r="Q350" s="116"/>
      <c r="R350" s="116"/>
    </row>
    <row r="351" spans="9:18" ht="12.75">
      <c r="I351" s="115"/>
      <c r="J351" s="116"/>
      <c r="K351" s="116"/>
      <c r="L351" s="117"/>
      <c r="M351" s="116"/>
      <c r="N351" s="116"/>
      <c r="O351" s="116"/>
      <c r="P351" s="116"/>
      <c r="Q351" s="116"/>
      <c r="R351" s="116"/>
    </row>
    <row r="352" spans="9:18" ht="12.75">
      <c r="I352" s="115"/>
      <c r="J352" s="116"/>
      <c r="K352" s="116"/>
      <c r="L352" s="117"/>
      <c r="M352" s="116"/>
      <c r="N352" s="116"/>
      <c r="O352" s="116"/>
      <c r="P352" s="116"/>
      <c r="Q352" s="116"/>
      <c r="R352" s="116"/>
    </row>
    <row r="353" spans="9:18" ht="12.75">
      <c r="I353" s="115"/>
      <c r="J353" s="116"/>
      <c r="K353" s="116"/>
      <c r="L353" s="117"/>
      <c r="M353" s="116"/>
      <c r="N353" s="116"/>
      <c r="O353" s="116"/>
      <c r="P353" s="116"/>
      <c r="Q353" s="116"/>
      <c r="R353" s="116"/>
    </row>
    <row r="354" spans="9:18" ht="12.75">
      <c r="I354" s="115"/>
      <c r="J354" s="116"/>
      <c r="K354" s="116"/>
      <c r="L354" s="117"/>
      <c r="M354" s="116"/>
      <c r="N354" s="116"/>
      <c r="O354" s="116"/>
      <c r="P354" s="116"/>
      <c r="Q354" s="116"/>
      <c r="R354" s="116"/>
    </row>
    <row r="355" spans="9:18" ht="12.75">
      <c r="I355" s="115"/>
      <c r="J355" s="116"/>
      <c r="K355" s="116"/>
      <c r="L355" s="117"/>
      <c r="M355" s="116"/>
      <c r="N355" s="116"/>
      <c r="O355" s="116"/>
      <c r="P355" s="116"/>
      <c r="Q355" s="116"/>
      <c r="R355" s="116"/>
    </row>
    <row r="356" spans="9:18" ht="12.75">
      <c r="I356" s="115"/>
      <c r="J356" s="116"/>
      <c r="K356" s="116"/>
      <c r="L356" s="117"/>
      <c r="M356" s="116"/>
      <c r="N356" s="116"/>
      <c r="O356" s="116"/>
      <c r="P356" s="116"/>
      <c r="Q356" s="116"/>
      <c r="R356" s="116"/>
    </row>
    <row r="357" spans="9:18" ht="12.75">
      <c r="I357" s="115"/>
      <c r="J357" s="116"/>
      <c r="K357" s="116"/>
      <c r="L357" s="117"/>
      <c r="M357" s="116"/>
      <c r="N357" s="116"/>
      <c r="O357" s="116"/>
      <c r="P357" s="116"/>
      <c r="Q357" s="116"/>
      <c r="R357" s="116"/>
    </row>
    <row r="358" spans="9:18" ht="12.75">
      <c r="I358" s="115"/>
      <c r="J358" s="116"/>
      <c r="K358" s="116"/>
      <c r="L358" s="117"/>
      <c r="M358" s="116"/>
      <c r="N358" s="116"/>
      <c r="O358" s="116"/>
      <c r="P358" s="116"/>
      <c r="Q358" s="116"/>
      <c r="R358" s="116"/>
    </row>
    <row r="359" spans="9:18" ht="12.75">
      <c r="I359" s="115"/>
      <c r="J359" s="116"/>
      <c r="K359" s="116"/>
      <c r="L359" s="117"/>
      <c r="M359" s="116"/>
      <c r="N359" s="116"/>
      <c r="O359" s="116"/>
      <c r="P359" s="116"/>
      <c r="Q359" s="116"/>
      <c r="R359" s="116"/>
    </row>
    <row r="360" spans="9:18" ht="12.75">
      <c r="I360" s="115"/>
      <c r="J360" s="116"/>
      <c r="K360" s="116"/>
      <c r="L360" s="117"/>
      <c r="M360" s="116"/>
      <c r="N360" s="116"/>
      <c r="O360" s="116"/>
      <c r="P360" s="116"/>
      <c r="Q360" s="116"/>
      <c r="R360" s="116"/>
    </row>
    <row r="361" spans="9:18" ht="12.75">
      <c r="I361" s="115"/>
      <c r="J361" s="116"/>
      <c r="K361" s="116"/>
      <c r="L361" s="117"/>
      <c r="M361" s="116"/>
      <c r="N361" s="116"/>
      <c r="O361" s="116"/>
      <c r="P361" s="116"/>
      <c r="Q361" s="116"/>
      <c r="R361" s="116"/>
    </row>
    <row r="362" spans="9:18" ht="12.75">
      <c r="I362" s="115"/>
      <c r="J362" s="116"/>
      <c r="K362" s="116"/>
      <c r="L362" s="117"/>
      <c r="M362" s="116"/>
      <c r="N362" s="116"/>
      <c r="O362" s="116"/>
      <c r="P362" s="116"/>
      <c r="Q362" s="116"/>
      <c r="R362" s="116"/>
    </row>
    <row r="363" spans="9:18" ht="12.75">
      <c r="I363" s="115"/>
      <c r="J363" s="116"/>
      <c r="K363" s="116"/>
      <c r="L363" s="117"/>
      <c r="M363" s="116"/>
      <c r="N363" s="116"/>
      <c r="O363" s="116"/>
      <c r="P363" s="116"/>
      <c r="Q363" s="116"/>
      <c r="R363" s="116"/>
    </row>
    <row r="364" spans="9:18" ht="12.75">
      <c r="I364" s="115"/>
      <c r="J364" s="116"/>
      <c r="K364" s="116"/>
      <c r="L364" s="117"/>
      <c r="M364" s="116"/>
      <c r="N364" s="116"/>
      <c r="O364" s="116"/>
      <c r="P364" s="116"/>
      <c r="Q364" s="116"/>
      <c r="R364" s="116"/>
    </row>
    <row r="365" spans="9:18" ht="12.75">
      <c r="I365" s="115"/>
      <c r="J365" s="116"/>
      <c r="K365" s="116"/>
      <c r="L365" s="117"/>
      <c r="M365" s="116"/>
      <c r="N365" s="116"/>
      <c r="O365" s="116"/>
      <c r="P365" s="116"/>
      <c r="Q365" s="116"/>
      <c r="R365" s="116"/>
    </row>
    <row r="366" spans="9:18" ht="12.75">
      <c r="I366" s="115"/>
      <c r="J366" s="116"/>
      <c r="K366" s="116"/>
      <c r="L366" s="117"/>
      <c r="M366" s="116"/>
      <c r="N366" s="116"/>
      <c r="O366" s="116"/>
      <c r="P366" s="116"/>
      <c r="Q366" s="116"/>
      <c r="R366" s="116"/>
    </row>
    <row r="367" spans="9:18" ht="12.75">
      <c r="I367" s="115"/>
      <c r="J367" s="116"/>
      <c r="K367" s="116"/>
      <c r="L367" s="117"/>
      <c r="M367" s="116"/>
      <c r="N367" s="116"/>
      <c r="O367" s="116"/>
      <c r="P367" s="116"/>
      <c r="Q367" s="116"/>
      <c r="R367" s="116"/>
    </row>
    <row r="368" spans="9:18" ht="12.75">
      <c r="I368" s="115"/>
      <c r="J368" s="116"/>
      <c r="K368" s="116"/>
      <c r="L368" s="117"/>
      <c r="M368" s="116"/>
      <c r="N368" s="116"/>
      <c r="O368" s="116"/>
      <c r="P368" s="116"/>
      <c r="Q368" s="116"/>
      <c r="R368" s="116"/>
    </row>
    <row r="369" spans="9:18" ht="12.75">
      <c r="I369" s="115"/>
      <c r="J369" s="116"/>
      <c r="K369" s="116"/>
      <c r="L369" s="117"/>
      <c r="M369" s="116"/>
      <c r="N369" s="116"/>
      <c r="O369" s="116"/>
      <c r="P369" s="116"/>
      <c r="Q369" s="116"/>
      <c r="R369" s="116"/>
    </row>
    <row r="370" spans="9:18" ht="12.75">
      <c r="I370" s="115"/>
      <c r="J370" s="116"/>
      <c r="K370" s="116"/>
      <c r="L370" s="117"/>
      <c r="M370" s="116"/>
      <c r="N370" s="116"/>
      <c r="O370" s="116"/>
      <c r="P370" s="116"/>
      <c r="Q370" s="116"/>
      <c r="R370" s="116"/>
    </row>
    <row r="371" spans="9:18" ht="12.75">
      <c r="I371" s="115"/>
      <c r="J371" s="116"/>
      <c r="K371" s="116"/>
      <c r="L371" s="117"/>
      <c r="M371" s="116"/>
      <c r="N371" s="116"/>
      <c r="O371" s="116"/>
      <c r="P371" s="116"/>
      <c r="Q371" s="116"/>
      <c r="R371" s="116"/>
    </row>
    <row r="372" spans="9:18" ht="12.75">
      <c r="I372" s="115"/>
      <c r="J372" s="116"/>
      <c r="K372" s="116"/>
      <c r="L372" s="117"/>
      <c r="M372" s="116"/>
      <c r="N372" s="116"/>
      <c r="O372" s="116"/>
      <c r="P372" s="116"/>
      <c r="Q372" s="116"/>
      <c r="R372" s="116"/>
    </row>
    <row r="373" spans="9:18" ht="12.75">
      <c r="I373" s="115"/>
      <c r="J373" s="116"/>
      <c r="K373" s="116"/>
      <c r="L373" s="117"/>
      <c r="M373" s="116"/>
      <c r="N373" s="116"/>
      <c r="O373" s="116"/>
      <c r="P373" s="116"/>
      <c r="Q373" s="116"/>
      <c r="R373" s="116"/>
    </row>
    <row r="374" spans="9:18" ht="12.75">
      <c r="I374" s="115"/>
      <c r="J374" s="116"/>
      <c r="K374" s="116"/>
      <c r="L374" s="117"/>
      <c r="M374" s="116"/>
      <c r="N374" s="116"/>
      <c r="O374" s="116"/>
      <c r="P374" s="116"/>
      <c r="Q374" s="116"/>
      <c r="R374" s="116"/>
    </row>
    <row r="375" spans="9:18" ht="12.75">
      <c r="I375" s="115"/>
      <c r="J375" s="116"/>
      <c r="K375" s="116"/>
      <c r="L375" s="117"/>
      <c r="M375" s="116"/>
      <c r="N375" s="116"/>
      <c r="O375" s="116"/>
      <c r="P375" s="116"/>
      <c r="Q375" s="116"/>
      <c r="R375" s="116"/>
    </row>
    <row r="376" spans="9:18" ht="12.75">
      <c r="I376" s="115"/>
      <c r="J376" s="116"/>
      <c r="K376" s="116"/>
      <c r="L376" s="117"/>
      <c r="M376" s="116"/>
      <c r="N376" s="116"/>
      <c r="O376" s="116"/>
      <c r="P376" s="116"/>
      <c r="Q376" s="116"/>
      <c r="R376" s="116"/>
    </row>
    <row r="377" spans="9:18" ht="12.75">
      <c r="I377" s="115"/>
      <c r="J377" s="116"/>
      <c r="K377" s="116"/>
      <c r="L377" s="117"/>
      <c r="M377" s="116"/>
      <c r="N377" s="116"/>
      <c r="O377" s="116"/>
      <c r="P377" s="116"/>
      <c r="Q377" s="116"/>
      <c r="R377" s="116"/>
    </row>
    <row r="378" spans="9:18" ht="12.75">
      <c r="I378" s="115"/>
      <c r="J378" s="116"/>
      <c r="K378" s="116"/>
      <c r="L378" s="117"/>
      <c r="M378" s="116"/>
      <c r="N378" s="116"/>
      <c r="O378" s="116"/>
      <c r="P378" s="116"/>
      <c r="Q378" s="116"/>
      <c r="R378" s="116"/>
    </row>
    <row r="379" spans="9:18" ht="12.75">
      <c r="I379" s="115"/>
      <c r="J379" s="116"/>
      <c r="K379" s="116"/>
      <c r="L379" s="117"/>
      <c r="M379" s="116"/>
      <c r="N379" s="116"/>
      <c r="O379" s="116"/>
      <c r="P379" s="116"/>
      <c r="Q379" s="116"/>
      <c r="R379" s="116"/>
    </row>
    <row r="380" spans="9:18" ht="12.75">
      <c r="I380" s="115"/>
      <c r="J380" s="116"/>
      <c r="K380" s="116"/>
      <c r="L380" s="117"/>
      <c r="M380" s="116"/>
      <c r="N380" s="116"/>
      <c r="O380" s="116"/>
      <c r="P380" s="116"/>
      <c r="Q380" s="116"/>
      <c r="R380" s="116"/>
    </row>
    <row r="381" spans="9:18" ht="12.75">
      <c r="I381" s="115"/>
      <c r="J381" s="116"/>
      <c r="K381" s="116"/>
      <c r="L381" s="117"/>
      <c r="M381" s="116"/>
      <c r="N381" s="116"/>
      <c r="O381" s="116"/>
      <c r="P381" s="116"/>
      <c r="Q381" s="116"/>
      <c r="R381" s="116"/>
    </row>
    <row r="382" spans="9:18" ht="12.75">
      <c r="I382" s="115"/>
      <c r="J382" s="116"/>
      <c r="K382" s="116"/>
      <c r="L382" s="117"/>
      <c r="M382" s="116"/>
      <c r="N382" s="116"/>
      <c r="O382" s="116"/>
      <c r="P382" s="116"/>
      <c r="Q382" s="116"/>
      <c r="R382" s="116"/>
    </row>
    <row r="383" spans="9:18" ht="12.75">
      <c r="I383" s="115"/>
      <c r="J383" s="116"/>
      <c r="K383" s="116"/>
      <c r="L383" s="117"/>
      <c r="M383" s="116"/>
      <c r="N383" s="116"/>
      <c r="O383" s="116"/>
      <c r="P383" s="116"/>
      <c r="Q383" s="116"/>
      <c r="R383" s="116"/>
    </row>
    <row r="384" spans="9:18" ht="12.75">
      <c r="I384" s="115"/>
      <c r="J384" s="116"/>
      <c r="K384" s="116"/>
      <c r="L384" s="117"/>
      <c r="M384" s="116"/>
      <c r="N384" s="116"/>
      <c r="O384" s="116"/>
      <c r="P384" s="116"/>
      <c r="Q384" s="116"/>
      <c r="R384" s="116"/>
    </row>
  </sheetData>
  <sheetProtection password="DC87" sheet="1" objects="1" scenarios="1"/>
  <mergeCells count="89">
    <mergeCell ref="BL27:BN27"/>
    <mergeCell ref="CA27:CC27"/>
    <mergeCell ref="BO27:BQ27"/>
    <mergeCell ref="BR27:BT27"/>
    <mergeCell ref="BU27:BW27"/>
    <mergeCell ref="BX27:BZ27"/>
    <mergeCell ref="AZ27:BB27"/>
    <mergeCell ref="BC27:BE27"/>
    <mergeCell ref="BF27:BH27"/>
    <mergeCell ref="BI27:BK27"/>
    <mergeCell ref="AN27:AP27"/>
    <mergeCell ref="AQ27:AS27"/>
    <mergeCell ref="AT27:AV27"/>
    <mergeCell ref="AW27:AY27"/>
    <mergeCell ref="BU2:BW2"/>
    <mergeCell ref="BX2:BZ2"/>
    <mergeCell ref="CA2:CC2"/>
    <mergeCell ref="S27:U27"/>
    <mergeCell ref="V27:X27"/>
    <mergeCell ref="Y27:AA27"/>
    <mergeCell ref="AB27:AD27"/>
    <mergeCell ref="AE27:AG27"/>
    <mergeCell ref="AH27:AJ27"/>
    <mergeCell ref="AK27:AM27"/>
    <mergeCell ref="BI2:BK2"/>
    <mergeCell ref="BL2:BN2"/>
    <mergeCell ref="BO2:BQ2"/>
    <mergeCell ref="BR2:BT2"/>
    <mergeCell ref="AW2:AY2"/>
    <mergeCell ref="AZ2:BB2"/>
    <mergeCell ref="BC2:BE2"/>
    <mergeCell ref="BF2:BH2"/>
    <mergeCell ref="AK2:AM2"/>
    <mergeCell ref="AN2:AP2"/>
    <mergeCell ref="AQ2:AS2"/>
    <mergeCell ref="AT2:AV2"/>
    <mergeCell ref="Y2:AA2"/>
    <mergeCell ref="AB2:AD2"/>
    <mergeCell ref="AE2:AG2"/>
    <mergeCell ref="AH2:AJ2"/>
    <mergeCell ref="C2:D2"/>
    <mergeCell ref="E2:G2"/>
    <mergeCell ref="S2:U2"/>
    <mergeCell ref="V2:X2"/>
    <mergeCell ref="E273:G273"/>
    <mergeCell ref="C284:D284"/>
    <mergeCell ref="E286:G286"/>
    <mergeCell ref="C297:D297"/>
    <mergeCell ref="E221:G221"/>
    <mergeCell ref="C232:D232"/>
    <mergeCell ref="E234:G234"/>
    <mergeCell ref="C245:D245"/>
    <mergeCell ref="C193:D193"/>
    <mergeCell ref="E169:G169"/>
    <mergeCell ref="C180:D180"/>
    <mergeCell ref="E182:G182"/>
    <mergeCell ref="E104:G104"/>
    <mergeCell ref="E117:G117"/>
    <mergeCell ref="C128:D128"/>
    <mergeCell ref="C141:D141"/>
    <mergeCell ref="C167:D167"/>
    <mergeCell ref="E130:G130"/>
    <mergeCell ref="E143:G143"/>
    <mergeCell ref="E156:G156"/>
    <mergeCell ref="C154:D154"/>
    <mergeCell ref="E27:G27"/>
    <mergeCell ref="C27:D27"/>
    <mergeCell ref="E52:G52"/>
    <mergeCell ref="E65:G65"/>
    <mergeCell ref="E195:G195"/>
    <mergeCell ref="C206:D206"/>
    <mergeCell ref="E208:G208"/>
    <mergeCell ref="C63:D63"/>
    <mergeCell ref="C76:D76"/>
    <mergeCell ref="C115:D115"/>
    <mergeCell ref="E78:G78"/>
    <mergeCell ref="E91:G91"/>
    <mergeCell ref="C89:D89"/>
    <mergeCell ref="C102:D102"/>
    <mergeCell ref="CD2:CF2"/>
    <mergeCell ref="E312:G312"/>
    <mergeCell ref="C323:D323"/>
    <mergeCell ref="E299:G299"/>
    <mergeCell ref="C310:D310"/>
    <mergeCell ref="E247:G247"/>
    <mergeCell ref="C258:D258"/>
    <mergeCell ref="E260:G260"/>
    <mergeCell ref="C271:D271"/>
    <mergeCell ref="C219:D219"/>
  </mergeCells>
  <printOptions/>
  <pageMargins left="0.1968503937007874" right="0.1968503937007874" top="1.0236220472440944" bottom="0.2362204724409449" header="0.5118110236220472" footer="0.1968503937007874"/>
  <pageSetup horizontalDpi="600" verticalDpi="600" orientation="landscape" paperSize="9" scale="73" r:id="rId3"/>
  <headerFooter alignWithMargins="0">
    <oddHeader>&amp;C&amp;F</oddHeader>
  </headerFooter>
  <rowBreaks count="21" manualBreakCount="21">
    <brk id="50" max="255" man="1"/>
    <brk id="63" max="255" man="1"/>
    <brk id="76" max="255" man="1"/>
    <brk id="89" max="255" man="1"/>
    <brk id="102" max="255" man="1"/>
    <brk id="115" max="255" man="1"/>
    <brk id="128" max="255" man="1"/>
    <brk id="141" max="255" man="1"/>
    <brk id="154" max="255" man="1"/>
    <brk id="167" max="255" man="1"/>
    <brk id="180" max="255" man="1"/>
    <brk id="193" max="255" man="1"/>
    <brk id="206" max="255" man="1"/>
    <brk id="219" max="255" man="1"/>
    <brk id="232" max="255" man="1"/>
    <brk id="245" max="255" man="1"/>
    <brk id="258" max="255" man="1"/>
    <brk id="271" max="255" man="1"/>
    <brk id="284" max="255" man="1"/>
    <brk id="297" max="255" man="1"/>
    <brk id="311" max="255" man="1"/>
  </rowBreaks>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ELLINTAR</cp:lastModifiedBy>
  <cp:lastPrinted>2005-09-24T13:43:40Z</cp:lastPrinted>
  <dcterms:created xsi:type="dcterms:W3CDTF">2004-11-03T07:35:46Z</dcterms:created>
  <dcterms:modified xsi:type="dcterms:W3CDTF">2005-09-24T13:57:02Z</dcterms:modified>
  <cp:category/>
  <cp:version/>
  <cp:contentType/>
  <cp:contentStatus/>
</cp:coreProperties>
</file>