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16-17 spēlētāji" sheetId="1" r:id="rId1"/>
  </sheets>
  <definedNames>
    <definedName name="_xlnm.Print_Area" localSheetId="0">'16-17 spēlētāji'!$B$23:$L$229,'16-17 spēlētāji'!$B$2:$L$19,'16-17 spēlētāji'!$Q$2:$BZ$19</definedName>
  </definedNames>
  <calcPr fullCalcOnLoad="1"/>
</workbook>
</file>

<file path=xl/comments1.xml><?xml version="1.0" encoding="utf-8"?>
<comments xmlns="http://schemas.openxmlformats.org/spreadsheetml/2006/main">
  <authors>
    <author>ELLINTAR</author>
  </authors>
  <commentList>
    <comment ref="B1" authorId="0">
      <text>
        <r>
          <rPr>
            <b/>
            <sz val="14"/>
            <rFont val="Arial"/>
            <family val="2"/>
          </rPr>
          <t>Tabulā ievada spēlētāju vārdus. Tie automātiski parādās visās kārtās.
Katrā kārtā ievada rezultātu.
Tie un aprēķinātie punkti automātiski sasummējas tabulā.
Ierakstot vietu secību ailē "Vieta" augšējā tabulā spēlētāji tiek sakārtoti atbilstoši tam.</t>
        </r>
      </text>
    </comment>
  </commentList>
</comments>
</file>

<file path=xl/sharedStrings.xml><?xml version="1.0" encoding="utf-8"?>
<sst xmlns="http://schemas.openxmlformats.org/spreadsheetml/2006/main" count="988" uniqueCount="67">
  <si>
    <t>Brīvs</t>
  </si>
  <si>
    <t xml:space="preserve">2. galdiņš </t>
  </si>
  <si>
    <t>3. galdiņš</t>
  </si>
  <si>
    <t>4. galdiņš</t>
  </si>
  <si>
    <t>1. galdiņš</t>
  </si>
  <si>
    <t>1. kārta</t>
  </si>
  <si>
    <t>2. kārta</t>
  </si>
  <si>
    <t>3. kārta</t>
  </si>
  <si>
    <t>4. kārta</t>
  </si>
  <si>
    <t>5. kārta</t>
  </si>
  <si>
    <t>6. kārta</t>
  </si>
  <si>
    <t>7. kārta</t>
  </si>
  <si>
    <t>8. kārta</t>
  </si>
  <si>
    <t>9. kārta</t>
  </si>
  <si>
    <t>A puse</t>
  </si>
  <si>
    <t>B puse</t>
  </si>
  <si>
    <t>Rezultāts</t>
  </si>
  <si>
    <t>Punkti</t>
  </si>
  <si>
    <t>Apraksts</t>
  </si>
  <si>
    <t>:</t>
  </si>
  <si>
    <t>Vārds</t>
  </si>
  <si>
    <t>Nr.</t>
  </si>
  <si>
    <t>Vārti</t>
  </si>
  <si>
    <t>+/-</t>
  </si>
  <si>
    <t>Uzvaras</t>
  </si>
  <si>
    <t>Neizšķirti</t>
  </si>
  <si>
    <t>Zaudējumi</t>
  </si>
  <si>
    <t>5. galdiņš</t>
  </si>
  <si>
    <t>10. kārta</t>
  </si>
  <si>
    <t>11. kārta</t>
  </si>
  <si>
    <t>12. kārta</t>
  </si>
  <si>
    <t>13. kārta</t>
  </si>
  <si>
    <t>6. galdiņš</t>
  </si>
  <si>
    <t>14. kārta</t>
  </si>
  <si>
    <t>15. kārta</t>
  </si>
  <si>
    <t>7. galdiņš</t>
  </si>
  <si>
    <t>A puses vārti</t>
  </si>
  <si>
    <t>A uzv.</t>
  </si>
  <si>
    <t>Neizš</t>
  </si>
  <si>
    <t>B zaud.</t>
  </si>
  <si>
    <t>A zaud.</t>
  </si>
  <si>
    <t>8. galdiņš</t>
  </si>
  <si>
    <t>16. kārta</t>
  </si>
  <si>
    <t>17. kārta</t>
  </si>
  <si>
    <t>Vieta</t>
  </si>
  <si>
    <t>p-kti</t>
  </si>
  <si>
    <t>P</t>
  </si>
  <si>
    <t>U</t>
  </si>
  <si>
    <t>N</t>
  </si>
  <si>
    <t>Z</t>
  </si>
  <si>
    <t>Edgars Caics</t>
  </si>
  <si>
    <t>Valts Smagars</t>
  </si>
  <si>
    <t>Edijs Treigūts</t>
  </si>
  <si>
    <t>Mikus Saulītis</t>
  </si>
  <si>
    <t>Artūrs Verčins</t>
  </si>
  <si>
    <t>Sandis Kadakovskis</t>
  </si>
  <si>
    <t>Egīls Belševics</t>
  </si>
  <si>
    <t>Eduards Paķis</t>
  </si>
  <si>
    <t>Jānis Kalnēvics</t>
  </si>
  <si>
    <t>Ēriks Kuharjonoks</t>
  </si>
  <si>
    <t>Oļegs Kricaks</t>
  </si>
  <si>
    <t>Ilze Zuce-Tenča</t>
  </si>
  <si>
    <t>Kristaps Vavers</t>
  </si>
  <si>
    <t>Rihards Gals</t>
  </si>
  <si>
    <t>Viesturs Šmits</t>
  </si>
  <si>
    <t>Marks Bumbuls</t>
  </si>
  <si>
    <t>Andis Grīnbergs</t>
  </si>
</sst>
</file>

<file path=xl/styles.xml><?xml version="1.0" encoding="utf-8"?>
<styleSheet xmlns="http://schemas.openxmlformats.org/spreadsheetml/2006/main">
  <numFmts count="16">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8">
    <font>
      <sz val="10"/>
      <name val="Arial"/>
      <family val="0"/>
    </font>
    <font>
      <u val="single"/>
      <sz val="10"/>
      <color indexed="12"/>
      <name val="Arial"/>
      <family val="0"/>
    </font>
    <font>
      <u val="single"/>
      <sz val="10"/>
      <color indexed="36"/>
      <name val="Arial"/>
      <family val="0"/>
    </font>
    <font>
      <b/>
      <sz val="10"/>
      <color indexed="9"/>
      <name val="Arial"/>
      <family val="2"/>
    </font>
    <font>
      <b/>
      <sz val="8"/>
      <color indexed="10"/>
      <name val="Arial"/>
      <family val="2"/>
    </font>
    <font>
      <sz val="8"/>
      <name val="Arial"/>
      <family val="2"/>
    </font>
    <font>
      <sz val="8"/>
      <color indexed="13"/>
      <name val="Arial"/>
      <family val="2"/>
    </font>
    <font>
      <b/>
      <sz val="8"/>
      <name val="Arial"/>
      <family val="2"/>
    </font>
    <font>
      <b/>
      <sz val="8"/>
      <color indexed="13"/>
      <name val="Arial"/>
      <family val="2"/>
    </font>
    <font>
      <sz val="8"/>
      <color indexed="10"/>
      <name val="Arial"/>
      <family val="2"/>
    </font>
    <font>
      <sz val="8"/>
      <color indexed="9"/>
      <name val="Arial"/>
      <family val="2"/>
    </font>
    <font>
      <b/>
      <sz val="14"/>
      <name val="Arial"/>
      <family val="2"/>
    </font>
    <font>
      <b/>
      <sz val="10"/>
      <name val="Arial"/>
      <family val="2"/>
    </font>
    <font>
      <b/>
      <sz val="10"/>
      <color indexed="13"/>
      <name val="Arial"/>
      <family val="2"/>
    </font>
    <font>
      <sz val="10"/>
      <color indexed="9"/>
      <name val="Arial"/>
      <family val="2"/>
    </font>
    <font>
      <sz val="10"/>
      <color indexed="13"/>
      <name val="Arial"/>
      <family val="2"/>
    </font>
    <font>
      <sz val="10"/>
      <color indexed="10"/>
      <name val="Arial"/>
      <family val="2"/>
    </font>
    <font>
      <b/>
      <sz val="10"/>
      <color indexed="10"/>
      <name val="Arial"/>
      <family val="2"/>
    </font>
  </fonts>
  <fills count="3">
    <fill>
      <patternFill/>
    </fill>
    <fill>
      <patternFill patternType="gray125"/>
    </fill>
    <fill>
      <patternFill patternType="solid">
        <fgColor indexed="8"/>
        <bgColor indexed="64"/>
      </patternFill>
    </fill>
  </fills>
  <borders count="48">
    <border>
      <left/>
      <right/>
      <top/>
      <bottom/>
      <diagonal/>
    </border>
    <border>
      <left style="medium"/>
      <right style="thin"/>
      <top style="medium"/>
      <bottom style="medium"/>
    </border>
    <border>
      <left style="thin"/>
      <right style="thin"/>
      <top style="medium"/>
      <bottom style="mediu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style="medium"/>
      <top style="medium"/>
      <bottom style="mediu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medium"/>
      <top style="medium"/>
      <bottom style="mediu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7" fillId="0" borderId="1" xfId="0" applyFont="1" applyFill="1" applyBorder="1" applyAlignment="1" applyProtection="1">
      <alignment horizontal="center"/>
      <protection hidden="1"/>
    </xf>
    <xf numFmtId="0" fontId="7" fillId="0" borderId="2" xfId="0" applyFont="1" applyFill="1" applyBorder="1" applyAlignment="1" applyProtection="1">
      <alignment horizontal="center"/>
      <protection hidden="1"/>
    </xf>
    <xf numFmtId="0" fontId="7" fillId="0" borderId="3" xfId="0" applyFont="1" applyFill="1" applyBorder="1" applyAlignment="1" applyProtection="1">
      <alignment horizontal="center"/>
      <protection hidden="1"/>
    </xf>
    <xf numFmtId="0" fontId="5" fillId="0" borderId="3" xfId="0" applyFont="1" applyFill="1" applyBorder="1" applyAlignment="1" applyProtection="1">
      <alignment horizontal="left"/>
      <protection hidden="1"/>
    </xf>
    <xf numFmtId="1" fontId="5" fillId="0" borderId="4" xfId="0" applyNumberFormat="1" applyFont="1" applyBorder="1" applyAlignment="1" applyProtection="1">
      <alignment horizontal="center"/>
      <protection hidden="1"/>
    </xf>
    <xf numFmtId="1" fontId="5" fillId="0" borderId="5"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0" fontId="5" fillId="2" borderId="0" xfId="0" applyFont="1" applyFill="1" applyBorder="1" applyAlignment="1" applyProtection="1">
      <alignment horizontal="center"/>
      <protection hidden="1"/>
    </xf>
    <xf numFmtId="1" fontId="5" fillId="0" borderId="7" xfId="0" applyNumberFormat="1" applyFont="1" applyBorder="1" applyAlignment="1" applyProtection="1">
      <alignment horizontal="center"/>
      <protection hidden="1"/>
    </xf>
    <xf numFmtId="1" fontId="5" fillId="0" borderId="8" xfId="0" applyNumberFormat="1" applyFont="1" applyBorder="1" applyAlignment="1" applyProtection="1">
      <alignment horizontal="center"/>
      <protection hidden="1"/>
    </xf>
    <xf numFmtId="0" fontId="5" fillId="0" borderId="7"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0" borderId="5" xfId="0" applyFont="1" applyFill="1" applyBorder="1" applyAlignment="1" applyProtection="1">
      <alignment horizontal="center"/>
      <protection hidden="1"/>
    </xf>
    <xf numFmtId="1" fontId="5" fillId="0" borderId="5" xfId="0" applyNumberFormat="1"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xf numFmtId="0" fontId="5" fillId="0" borderId="9" xfId="0" applyFont="1" applyFill="1" applyBorder="1" applyAlignment="1" applyProtection="1">
      <alignment horizontal="center"/>
      <protection hidden="1"/>
    </xf>
    <xf numFmtId="1" fontId="5" fillId="2" borderId="0" xfId="0" applyNumberFormat="1" applyFont="1" applyFill="1" applyBorder="1" applyAlignment="1" applyProtection="1">
      <alignment horizontal="center"/>
      <protection hidden="1"/>
    </xf>
    <xf numFmtId="1" fontId="5" fillId="0" borderId="10" xfId="0" applyNumberFormat="1" applyFont="1" applyBorder="1" applyAlignment="1" applyProtection="1">
      <alignment horizontal="center"/>
      <protection hidden="1"/>
    </xf>
    <xf numFmtId="1" fontId="5" fillId="0" borderId="11" xfId="0" applyNumberFormat="1" applyFont="1" applyBorder="1" applyAlignment="1" applyProtection="1">
      <alignment horizontal="center"/>
      <protection hidden="1"/>
    </xf>
    <xf numFmtId="1" fontId="5" fillId="0" borderId="12" xfId="0" applyNumberFormat="1" applyFont="1" applyBorder="1" applyAlignment="1" applyProtection="1">
      <alignment horizontal="center"/>
      <protection hidden="1"/>
    </xf>
    <xf numFmtId="0" fontId="7" fillId="0" borderId="3" xfId="0" applyFont="1" applyBorder="1" applyAlignment="1" applyProtection="1">
      <alignment horizontal="center"/>
      <protection hidden="1"/>
    </xf>
    <xf numFmtId="0" fontId="5" fillId="0" borderId="3" xfId="0" applyFont="1" applyBorder="1" applyAlignment="1" applyProtection="1">
      <alignment horizontal="left"/>
      <protection hidden="1"/>
    </xf>
    <xf numFmtId="0" fontId="5" fillId="0" borderId="4" xfId="0" applyFont="1" applyBorder="1" applyAlignment="1" applyProtection="1">
      <alignment horizontal="center"/>
      <protection hidden="1"/>
    </xf>
    <xf numFmtId="0" fontId="5" fillId="0" borderId="8"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4" xfId="0" applyFont="1" applyBorder="1" applyAlignment="1" applyProtection="1">
      <alignment horizontal="left"/>
      <protection hidden="1"/>
    </xf>
    <xf numFmtId="0" fontId="5" fillId="2" borderId="8" xfId="0" applyFont="1" applyFill="1" applyBorder="1" applyAlignment="1" applyProtection="1">
      <alignment horizontal="center"/>
      <protection hidden="1"/>
    </xf>
    <xf numFmtId="0" fontId="5" fillId="2" borderId="11" xfId="0" applyFont="1" applyFill="1" applyBorder="1" applyAlignment="1" applyProtection="1">
      <alignment horizontal="center"/>
      <protection hidden="1"/>
    </xf>
    <xf numFmtId="0" fontId="5" fillId="2" borderId="12" xfId="0"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2" borderId="7" xfId="0" applyFont="1" applyFill="1" applyBorder="1" applyAlignment="1" applyProtection="1">
      <alignment horizontal="center"/>
      <protection hidden="1"/>
    </xf>
    <xf numFmtId="1" fontId="5" fillId="2" borderId="5" xfId="0" applyNumberFormat="1"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7" fillId="0" borderId="13" xfId="0" applyFont="1" applyBorder="1" applyAlignment="1" applyProtection="1">
      <alignment horizontal="center"/>
      <protection hidden="1"/>
    </xf>
    <xf numFmtId="0" fontId="5" fillId="0" borderId="14" xfId="0" applyFont="1" applyBorder="1" applyAlignment="1" applyProtection="1">
      <alignment horizontal="left"/>
      <protection hidden="1"/>
    </xf>
    <xf numFmtId="0" fontId="5" fillId="0" borderId="14"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5" fillId="0" borderId="16" xfId="0" applyFont="1" applyBorder="1" applyAlignment="1" applyProtection="1">
      <alignment horizontal="center"/>
      <protection hidden="1"/>
    </xf>
    <xf numFmtId="0" fontId="5" fillId="0" borderId="17" xfId="0" applyFont="1" applyBorder="1" applyAlignment="1" applyProtection="1">
      <alignment horizontal="center"/>
      <protection hidden="1"/>
    </xf>
    <xf numFmtId="1" fontId="5" fillId="0" borderId="15" xfId="0" applyNumberFormat="1" applyFont="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6"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5" fillId="0" borderId="13" xfId="0" applyFont="1" applyBorder="1" applyAlignment="1" applyProtection="1">
      <alignment horizontal="left"/>
      <protection hidden="1"/>
    </xf>
    <xf numFmtId="0" fontId="5" fillId="0" borderId="15" xfId="0" applyFont="1" applyFill="1" applyBorder="1" applyAlignment="1" applyProtection="1">
      <alignment horizontal="center"/>
      <protection hidden="1"/>
    </xf>
    <xf numFmtId="0" fontId="5" fillId="2" borderId="15" xfId="0" applyFont="1" applyFill="1" applyBorder="1" applyAlignment="1" applyProtection="1">
      <alignment horizontal="center"/>
      <protection hidden="1"/>
    </xf>
    <xf numFmtId="0" fontId="5" fillId="2" borderId="16" xfId="0" applyFont="1" applyFill="1" applyBorder="1" applyAlignment="1" applyProtection="1">
      <alignment horizontal="center"/>
      <protection hidden="1"/>
    </xf>
    <xf numFmtId="0" fontId="7" fillId="0" borderId="19" xfId="0" applyFont="1" applyBorder="1" applyAlignment="1" applyProtection="1">
      <alignment horizontal="center"/>
      <protection hidden="1"/>
    </xf>
    <xf numFmtId="0" fontId="5" fillId="0" borderId="20" xfId="0" applyFont="1" applyBorder="1" applyAlignment="1" applyProtection="1">
      <alignment horizontal="left"/>
      <protection hidden="1"/>
    </xf>
    <xf numFmtId="0" fontId="5" fillId="0" borderId="21" xfId="0" applyFont="1" applyBorder="1" applyAlignment="1" applyProtection="1">
      <alignment horizontal="center"/>
      <protection hidden="1"/>
    </xf>
    <xf numFmtId="0" fontId="5" fillId="0" borderId="22" xfId="0" applyFont="1" applyBorder="1" applyAlignment="1" applyProtection="1">
      <alignment horizontal="center"/>
      <protection hidden="1"/>
    </xf>
    <xf numFmtId="0" fontId="5" fillId="0" borderId="23" xfId="0" applyFont="1" applyBorder="1" applyAlignment="1" applyProtection="1">
      <alignment horizontal="center"/>
      <protection hidden="1"/>
    </xf>
    <xf numFmtId="0" fontId="5" fillId="0" borderId="24" xfId="0" applyFont="1" applyBorder="1" applyAlignment="1" applyProtection="1">
      <alignment horizontal="center"/>
      <protection hidden="1"/>
    </xf>
    <xf numFmtId="0" fontId="5" fillId="0" borderId="22" xfId="0" applyFont="1" applyFill="1" applyBorder="1" applyAlignment="1" applyProtection="1">
      <alignment horizontal="center"/>
      <protection hidden="1"/>
    </xf>
    <xf numFmtId="0" fontId="5" fillId="0" borderId="24"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5" fillId="2" borderId="24" xfId="0" applyFont="1" applyFill="1" applyBorder="1" applyAlignment="1" applyProtection="1">
      <alignment horizontal="center"/>
      <protection hidden="1"/>
    </xf>
    <xf numFmtId="0" fontId="5" fillId="2" borderId="22" xfId="0" applyFont="1" applyFill="1" applyBorder="1" applyAlignment="1" applyProtection="1">
      <alignment horizontal="center"/>
      <protection hidden="1"/>
    </xf>
    <xf numFmtId="0" fontId="5" fillId="2" borderId="25" xfId="0" applyFont="1" applyFill="1" applyBorder="1" applyAlignment="1" applyProtection="1">
      <alignment horizontal="center"/>
      <protection hidden="1"/>
    </xf>
    <xf numFmtId="0" fontId="5" fillId="0" borderId="0" xfId="0" applyFont="1" applyFill="1" applyBorder="1" applyAlignment="1" applyProtection="1">
      <alignment/>
      <protection hidden="1"/>
    </xf>
    <xf numFmtId="0" fontId="5" fillId="0" borderId="13" xfId="0" applyFont="1" applyFill="1" applyBorder="1" applyAlignment="1" applyProtection="1">
      <alignment horizontal="left"/>
      <protection hidden="1"/>
    </xf>
    <xf numFmtId="0" fontId="7" fillId="0" borderId="0" xfId="0" applyFont="1" applyFill="1" applyBorder="1" applyAlignment="1" applyProtection="1">
      <alignment horizontal="center"/>
      <protection hidden="1"/>
    </xf>
    <xf numFmtId="0" fontId="5" fillId="0" borderId="0" xfId="0" applyFont="1" applyFill="1" applyBorder="1" applyAlignment="1" applyProtection="1">
      <alignment/>
      <protection hidden="1" locked="0"/>
    </xf>
    <xf numFmtId="0" fontId="7" fillId="0" borderId="13" xfId="0" applyFont="1" applyFill="1" applyBorder="1" applyAlignment="1" applyProtection="1">
      <alignment horizontal="center"/>
      <protection hidden="1"/>
    </xf>
    <xf numFmtId="0" fontId="5" fillId="2" borderId="26" xfId="0" applyFont="1" applyFill="1" applyBorder="1" applyAlignment="1" applyProtection="1">
      <alignment horizontal="center"/>
      <protection hidden="1"/>
    </xf>
    <xf numFmtId="1" fontId="5" fillId="0" borderId="17" xfId="0" applyNumberFormat="1" applyFont="1" applyBorder="1" applyAlignment="1" applyProtection="1">
      <alignment horizontal="center"/>
      <protection hidden="1"/>
    </xf>
    <xf numFmtId="1" fontId="5" fillId="0" borderId="16" xfId="0" applyNumberFormat="1" applyFont="1" applyBorder="1" applyAlignment="1" applyProtection="1">
      <alignment horizontal="center"/>
      <protection hidden="1"/>
    </xf>
    <xf numFmtId="1" fontId="5" fillId="0" borderId="0" xfId="0" applyNumberFormat="1" applyFont="1" applyBorder="1" applyAlignment="1" applyProtection="1">
      <alignment horizontal="center"/>
      <protection hidden="1"/>
    </xf>
    <xf numFmtId="1" fontId="5" fillId="0" borderId="15"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7" fillId="0" borderId="2"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4" fillId="0" borderId="0" xfId="0" applyFont="1" applyBorder="1" applyAlignment="1" applyProtection="1">
      <alignment/>
      <protection hidden="1"/>
    </xf>
    <xf numFmtId="0" fontId="5" fillId="0" borderId="0" xfId="0" applyFont="1" applyBorder="1" applyAlignment="1" applyProtection="1">
      <alignment horizontal="left"/>
      <protection hidden="1"/>
    </xf>
    <xf numFmtId="1" fontId="5" fillId="0" borderId="0" xfId="0" applyNumberFormat="1" applyFont="1" applyBorder="1" applyAlignment="1" applyProtection="1">
      <alignment horizontal="right"/>
      <protection hidden="1"/>
    </xf>
    <xf numFmtId="0" fontId="5" fillId="0" borderId="0" xfId="0" applyFont="1" applyBorder="1" applyAlignment="1" applyProtection="1">
      <alignment horizontal="center"/>
      <protection hidden="1"/>
    </xf>
    <xf numFmtId="1" fontId="5" fillId="0" borderId="0" xfId="0" applyNumberFormat="1" applyFont="1" applyBorder="1" applyAlignment="1" applyProtection="1">
      <alignment horizontal="left"/>
      <protection hidden="1"/>
    </xf>
    <xf numFmtId="0" fontId="5" fillId="0" borderId="0" xfId="0" applyFont="1" applyBorder="1" applyAlignment="1" applyProtection="1">
      <alignment horizontal="right"/>
      <protection hidden="1"/>
    </xf>
    <xf numFmtId="0" fontId="5" fillId="0" borderId="0" xfId="0" applyFont="1" applyBorder="1" applyAlignment="1" applyProtection="1">
      <alignment/>
      <protection hidden="1"/>
    </xf>
    <xf numFmtId="0" fontId="6" fillId="0" borderId="0" xfId="0" applyFont="1" applyBorder="1" applyAlignment="1" applyProtection="1">
      <alignment/>
      <protection hidden="1"/>
    </xf>
    <xf numFmtId="0" fontId="7" fillId="0" borderId="1" xfId="0" applyFont="1" applyBorder="1" applyAlignment="1" applyProtection="1">
      <alignment horizontal="center"/>
      <protection hidden="1"/>
    </xf>
    <xf numFmtId="1" fontId="7" fillId="0" borderId="2" xfId="0" applyNumberFormat="1" applyFont="1" applyBorder="1" applyAlignment="1" applyProtection="1" quotePrefix="1">
      <alignment horizontal="center"/>
      <protection hidden="1"/>
    </xf>
    <xf numFmtId="0" fontId="7" fillId="0" borderId="28" xfId="0" applyFont="1" applyBorder="1" applyAlignment="1" applyProtection="1">
      <alignment horizontal="center"/>
      <protection hidden="1"/>
    </xf>
    <xf numFmtId="1" fontId="5" fillId="0" borderId="29" xfId="0" applyNumberFormat="1" applyFont="1" applyBorder="1" applyAlignment="1" applyProtection="1">
      <alignment horizontal="right"/>
      <protection hidden="1"/>
    </xf>
    <xf numFmtId="1" fontId="5" fillId="0" borderId="30" xfId="0" applyNumberFormat="1" applyFont="1" applyBorder="1" applyAlignment="1" applyProtection="1">
      <alignment horizontal="left"/>
      <protection hidden="1"/>
    </xf>
    <xf numFmtId="1" fontId="5" fillId="0" borderId="31" xfId="0" applyNumberFormat="1" applyFont="1" applyBorder="1" applyAlignment="1" applyProtection="1">
      <alignment horizontal="center"/>
      <protection hidden="1"/>
    </xf>
    <xf numFmtId="1" fontId="5" fillId="0" borderId="32" xfId="0" applyNumberFormat="1" applyFont="1" applyBorder="1" applyAlignment="1" applyProtection="1">
      <alignment horizontal="center"/>
      <protection hidden="1"/>
    </xf>
    <xf numFmtId="0" fontId="7" fillId="0" borderId="33" xfId="0" applyFont="1" applyBorder="1" applyAlignment="1" applyProtection="1">
      <alignment horizontal="center"/>
      <protection hidden="1"/>
    </xf>
    <xf numFmtId="1" fontId="5" fillId="0" borderId="7" xfId="0" applyNumberFormat="1" applyFont="1" applyBorder="1" applyAlignment="1" applyProtection="1">
      <alignment horizontal="right"/>
      <protection hidden="1"/>
    </xf>
    <xf numFmtId="1" fontId="5" fillId="0" borderId="6" xfId="0" applyNumberFormat="1" applyFont="1" applyBorder="1" applyAlignment="1" applyProtection="1">
      <alignment horizontal="left"/>
      <protection hidden="1"/>
    </xf>
    <xf numFmtId="1" fontId="5" fillId="0" borderId="34" xfId="0" applyNumberFormat="1" applyFont="1" applyBorder="1" applyAlignment="1" applyProtection="1">
      <alignment horizontal="center"/>
      <protection hidden="1"/>
    </xf>
    <xf numFmtId="1" fontId="5" fillId="0" borderId="35" xfId="0" applyNumberFormat="1" applyFont="1" applyBorder="1" applyAlignment="1" applyProtection="1">
      <alignment horizontal="center"/>
      <protection hidden="1"/>
    </xf>
    <xf numFmtId="0" fontId="7" fillId="0" borderId="36" xfId="0" applyFont="1" applyBorder="1" applyAlignment="1" applyProtection="1">
      <alignment horizontal="center"/>
      <protection hidden="1"/>
    </xf>
    <xf numFmtId="1" fontId="5" fillId="0" borderId="24" xfId="0" applyNumberFormat="1" applyFont="1" applyBorder="1" applyAlignment="1" applyProtection="1">
      <alignment horizontal="right"/>
      <protection hidden="1"/>
    </xf>
    <xf numFmtId="1" fontId="5" fillId="0" borderId="23" xfId="0" applyNumberFormat="1" applyFont="1" applyBorder="1" applyAlignment="1" applyProtection="1">
      <alignment horizontal="left"/>
      <protection hidden="1"/>
    </xf>
    <xf numFmtId="1" fontId="5" fillId="0" borderId="37" xfId="0" applyNumberFormat="1" applyFont="1" applyBorder="1" applyAlignment="1" applyProtection="1">
      <alignment horizontal="center"/>
      <protection hidden="1"/>
    </xf>
    <xf numFmtId="1" fontId="5" fillId="0" borderId="38" xfId="0" applyNumberFormat="1" applyFont="1" applyBorder="1" applyAlignment="1" applyProtection="1">
      <alignment horizontal="center"/>
      <protection hidden="1"/>
    </xf>
    <xf numFmtId="0" fontId="7" fillId="0" borderId="0" xfId="0" applyFont="1" applyBorder="1" applyAlignment="1" applyProtection="1">
      <alignment/>
      <protection hidden="1"/>
    </xf>
    <xf numFmtId="0" fontId="8" fillId="0" borderId="0" xfId="0" applyFont="1" applyBorder="1" applyAlignment="1" applyProtection="1">
      <alignment/>
      <protection hidden="1"/>
    </xf>
    <xf numFmtId="0" fontId="9" fillId="0" borderId="0" xfId="0" applyFont="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left"/>
      <protection hidden="1"/>
    </xf>
    <xf numFmtId="0" fontId="6"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horizontal="right"/>
      <protection hidden="1"/>
    </xf>
    <xf numFmtId="0" fontId="5" fillId="0" borderId="0" xfId="0" applyFont="1" applyBorder="1" applyAlignment="1" applyProtection="1">
      <alignment/>
      <protection hidden="1"/>
    </xf>
    <xf numFmtId="0" fontId="4" fillId="0" borderId="0" xfId="0" applyFont="1" applyFill="1" applyBorder="1" applyAlignment="1" applyProtection="1">
      <alignment/>
      <protection hidden="1"/>
    </xf>
    <xf numFmtId="0" fontId="12" fillId="0" borderId="0" xfId="0" applyFont="1" applyBorder="1" applyAlignment="1" applyProtection="1">
      <alignment/>
      <protection hidden="1"/>
    </xf>
    <xf numFmtId="0" fontId="12" fillId="0" borderId="39" xfId="0" applyFont="1" applyBorder="1" applyAlignment="1" applyProtection="1">
      <alignment/>
      <protection hidden="1"/>
    </xf>
    <xf numFmtId="0" fontId="12" fillId="0" borderId="40" xfId="0" applyFont="1" applyBorder="1" applyAlignment="1" applyProtection="1">
      <alignment horizontal="left"/>
      <protection hidden="1"/>
    </xf>
    <xf numFmtId="0" fontId="12" fillId="0" borderId="0" xfId="0" applyFont="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left"/>
      <protection hidden="1"/>
    </xf>
    <xf numFmtId="0" fontId="13"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1" fontId="0" fillId="0" borderId="0" xfId="0" applyNumberFormat="1" applyFont="1" applyBorder="1" applyAlignment="1" applyProtection="1">
      <alignment horizontal="center"/>
      <protection hidden="1"/>
    </xf>
    <xf numFmtId="1" fontId="14"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1" fontId="0" fillId="0" borderId="0" xfId="0" applyNumberFormat="1" applyFont="1" applyBorder="1" applyAlignment="1" applyProtection="1">
      <alignment horizontal="right"/>
      <protection hidden="1"/>
    </xf>
    <xf numFmtId="1"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0" fontId="12" fillId="0" borderId="0" xfId="0" applyFont="1" applyFill="1" applyBorder="1" applyAlignment="1" applyProtection="1">
      <alignment/>
      <protection hidden="1"/>
    </xf>
    <xf numFmtId="20" fontId="0" fillId="0" borderId="0" xfId="0" applyNumberFormat="1" applyFont="1" applyBorder="1" applyAlignment="1" applyProtection="1">
      <alignment horizontal="center"/>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protection hidden="1"/>
    </xf>
    <xf numFmtId="0" fontId="14"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protection hidden="1"/>
    </xf>
    <xf numFmtId="0" fontId="5" fillId="0" borderId="30" xfId="0" applyFont="1" applyBorder="1" applyAlignment="1" applyProtection="1">
      <alignment horizontal="left"/>
      <protection hidden="1"/>
    </xf>
    <xf numFmtId="0" fontId="5" fillId="0" borderId="6" xfId="0" applyFont="1" applyBorder="1" applyAlignment="1" applyProtection="1">
      <alignment horizontal="left"/>
      <protection hidden="1"/>
    </xf>
    <xf numFmtId="0" fontId="5" fillId="0" borderId="23" xfId="0" applyFont="1" applyBorder="1" applyAlignment="1" applyProtection="1">
      <alignment horizontal="left"/>
      <protection hidden="1"/>
    </xf>
    <xf numFmtId="0" fontId="5" fillId="0" borderId="17"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17" fillId="0" borderId="0" xfId="0" applyFont="1" applyFill="1" applyBorder="1" applyAlignment="1" applyProtection="1">
      <alignment horizontal="center"/>
      <protection hidden="1"/>
    </xf>
    <xf numFmtId="0" fontId="0" fillId="0" borderId="0" xfId="0" applyFont="1" applyBorder="1" applyAlignment="1" applyProtection="1">
      <alignment vertical="center"/>
      <protection hidden="1"/>
    </xf>
    <xf numFmtId="0" fontId="0" fillId="0" borderId="33" xfId="0" applyFont="1" applyBorder="1" applyAlignment="1" applyProtection="1">
      <alignment vertical="center"/>
      <protection hidden="1"/>
    </xf>
    <xf numFmtId="0" fontId="0" fillId="0" borderId="34" xfId="0" applyFont="1" applyBorder="1" applyAlignment="1" applyProtection="1">
      <alignment horizontal="left" vertical="center"/>
      <protection hidden="1"/>
    </xf>
    <xf numFmtId="1" fontId="0" fillId="0" borderId="34" xfId="0" applyNumberFormat="1" applyFont="1" applyBorder="1" applyAlignment="1" applyProtection="1">
      <alignment horizontal="right" vertical="center"/>
      <protection hidden="1" locked="0"/>
    </xf>
    <xf numFmtId="20" fontId="0" fillId="0" borderId="34" xfId="0" applyNumberFormat="1" applyFont="1" applyBorder="1" applyAlignment="1" applyProtection="1">
      <alignment horizontal="center" vertical="center"/>
      <protection hidden="1"/>
    </xf>
    <xf numFmtId="1" fontId="0" fillId="0" borderId="35" xfId="0" applyNumberFormat="1" applyFont="1" applyBorder="1" applyAlignment="1" applyProtection="1">
      <alignment horizontal="left" vertical="center"/>
      <protection hidden="1" locked="0"/>
    </xf>
    <xf numFmtId="1" fontId="0" fillId="0" borderId="0" xfId="0" applyNumberFormat="1" applyFont="1" applyBorder="1" applyAlignment="1" applyProtection="1">
      <alignment horizontal="center" vertical="center"/>
      <protection hidden="1"/>
    </xf>
    <xf numFmtId="1" fontId="14" fillId="0" borderId="0" xfId="0" applyNumberFormat="1" applyFont="1" applyFill="1" applyBorder="1" applyAlignment="1" applyProtection="1">
      <alignment horizontal="right" vertical="center"/>
      <protection hidden="1"/>
    </xf>
    <xf numFmtId="0" fontId="14"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0" fillId="0" borderId="34" xfId="0" applyFont="1" applyBorder="1" applyAlignment="1" applyProtection="1">
      <alignment horizontal="center" vertical="center"/>
      <protection hidden="1"/>
    </xf>
    <xf numFmtId="0" fontId="0" fillId="0" borderId="34" xfId="0" applyFont="1" applyBorder="1" applyAlignment="1" applyProtection="1">
      <alignment vertical="center"/>
      <protection hidden="1"/>
    </xf>
    <xf numFmtId="0" fontId="0" fillId="0" borderId="36" xfId="0" applyFont="1" applyBorder="1" applyAlignment="1" applyProtection="1">
      <alignment vertical="center"/>
      <protection hidden="1"/>
    </xf>
    <xf numFmtId="0" fontId="0" fillId="0" borderId="37" xfId="0" applyFont="1" applyBorder="1" applyAlignment="1" applyProtection="1">
      <alignment horizontal="left" vertical="center"/>
      <protection hidden="1"/>
    </xf>
    <xf numFmtId="0" fontId="0" fillId="0" borderId="37" xfId="0" applyFont="1" applyBorder="1" applyAlignment="1" applyProtection="1">
      <alignment vertical="center"/>
      <protection hidden="1"/>
    </xf>
    <xf numFmtId="1" fontId="0" fillId="0" borderId="37" xfId="0" applyNumberFormat="1" applyFont="1" applyBorder="1" applyAlignment="1" applyProtection="1">
      <alignment horizontal="right" vertical="center"/>
      <protection hidden="1" locked="0"/>
    </xf>
    <xf numFmtId="0" fontId="0" fillId="0" borderId="37" xfId="0" applyFont="1" applyBorder="1" applyAlignment="1" applyProtection="1">
      <alignment horizontal="center" vertical="center"/>
      <protection hidden="1"/>
    </xf>
    <xf numFmtId="1" fontId="0" fillId="0" borderId="38" xfId="0" applyNumberFormat="1" applyFont="1" applyBorder="1" applyAlignment="1" applyProtection="1">
      <alignment horizontal="left" vertical="center"/>
      <protection hidden="1" locked="0"/>
    </xf>
    <xf numFmtId="1" fontId="7" fillId="0" borderId="31" xfId="0" applyNumberFormat="1" applyFont="1" applyBorder="1" applyAlignment="1" applyProtection="1">
      <alignment horizontal="center"/>
      <protection hidden="1"/>
    </xf>
    <xf numFmtId="1" fontId="7" fillId="0" borderId="34" xfId="0" applyNumberFormat="1" applyFont="1" applyBorder="1" applyAlignment="1" applyProtection="1">
      <alignment horizontal="center"/>
      <protection hidden="1"/>
    </xf>
    <xf numFmtId="1" fontId="7" fillId="0" borderId="37" xfId="0" applyNumberFormat="1" applyFont="1" applyBorder="1" applyAlignment="1" applyProtection="1">
      <alignment horizontal="center"/>
      <protection hidden="1"/>
    </xf>
    <xf numFmtId="0" fontId="7" fillId="0" borderId="0" xfId="0" applyFont="1" applyBorder="1" applyAlignment="1" applyProtection="1">
      <alignment horizontal="right"/>
      <protection hidden="1"/>
    </xf>
    <xf numFmtId="0" fontId="9" fillId="0" borderId="0" xfId="0" applyFont="1" applyBorder="1" applyAlignment="1" applyProtection="1">
      <alignment/>
      <protection hidden="1"/>
    </xf>
    <xf numFmtId="0" fontId="0" fillId="0" borderId="0" xfId="0" applyFont="1" applyFill="1" applyBorder="1" applyAlignment="1" applyProtection="1">
      <alignment vertical="center"/>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1" fontId="7" fillId="0" borderId="2" xfId="0" applyNumberFormat="1" applyFont="1" applyBorder="1" applyAlignment="1" applyProtection="1" quotePrefix="1">
      <alignment horizontal="center" vertical="center"/>
      <protection hidden="1"/>
    </xf>
    <xf numFmtId="0" fontId="7" fillId="0" borderId="27"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1" fontId="7" fillId="0" borderId="41" xfId="0" applyNumberFormat="1" applyFont="1" applyFill="1" applyBorder="1" applyAlignment="1" applyProtection="1" quotePrefix="1">
      <alignment horizontal="center" vertical="center"/>
      <protection hidden="1"/>
    </xf>
    <xf numFmtId="0" fontId="7" fillId="0" borderId="41" xfId="0" applyFont="1" applyFill="1" applyBorder="1" applyAlignment="1" applyProtection="1">
      <alignment horizontal="center" vertical="center"/>
      <protection hidden="1"/>
    </xf>
    <xf numFmtId="0" fontId="7" fillId="0" borderId="42"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6" fillId="0" borderId="0" xfId="0" applyFont="1" applyAlignment="1" applyProtection="1">
      <alignment vertical="center"/>
      <protection hidden="1"/>
    </xf>
    <xf numFmtId="0" fontId="7" fillId="0" borderId="28" xfId="0" applyFont="1" applyBorder="1" applyAlignment="1" applyProtection="1">
      <alignment horizontal="center" vertical="center"/>
      <protection hidden="1"/>
    </xf>
    <xf numFmtId="0" fontId="5" fillId="0" borderId="17" xfId="0" applyFont="1" applyBorder="1" applyAlignment="1" applyProtection="1">
      <alignment horizontal="left" vertical="center"/>
      <protection hidden="1"/>
    </xf>
    <xf numFmtId="0" fontId="5" fillId="0" borderId="30" xfId="0" applyFont="1" applyBorder="1" applyAlignment="1" applyProtection="1">
      <alignment horizontal="left" vertical="center"/>
      <protection hidden="1"/>
    </xf>
    <xf numFmtId="1" fontId="5" fillId="0" borderId="29" xfId="0" applyNumberFormat="1" applyFont="1" applyBorder="1" applyAlignment="1" applyProtection="1">
      <alignment horizontal="right" vertical="center"/>
      <protection hidden="1"/>
    </xf>
    <xf numFmtId="0" fontId="5" fillId="0" borderId="15" xfId="0" applyFont="1" applyBorder="1" applyAlignment="1" applyProtection="1">
      <alignment horizontal="center" vertical="center"/>
      <protection hidden="1"/>
    </xf>
    <xf numFmtId="1" fontId="5" fillId="0" borderId="30" xfId="0" applyNumberFormat="1" applyFont="1" applyBorder="1" applyAlignment="1" applyProtection="1">
      <alignment horizontal="left" vertical="center"/>
      <protection hidden="1"/>
    </xf>
    <xf numFmtId="1" fontId="5" fillId="0" borderId="31" xfId="0" applyNumberFormat="1" applyFont="1" applyBorder="1" applyAlignment="1" applyProtection="1">
      <alignment horizontal="center" vertical="center"/>
      <protection hidden="1"/>
    </xf>
    <xf numFmtId="1" fontId="7" fillId="0" borderId="31" xfId="0" applyNumberFormat="1" applyFont="1" applyBorder="1" applyAlignment="1" applyProtection="1">
      <alignment horizontal="center" vertical="center"/>
      <protection hidden="1"/>
    </xf>
    <xf numFmtId="1" fontId="5" fillId="0" borderId="32" xfId="0" applyNumberFormat="1" applyFont="1" applyBorder="1" applyAlignment="1" applyProtection="1">
      <alignment horizontal="center" vertical="center"/>
      <protection hidden="1"/>
    </xf>
    <xf numFmtId="0" fontId="3" fillId="0" borderId="0" xfId="0" applyFont="1" applyFill="1" applyBorder="1" applyAlignment="1" applyProtection="1">
      <alignment horizontal="right" vertical="center"/>
      <protection hidden="1"/>
    </xf>
    <xf numFmtId="0" fontId="7" fillId="0" borderId="13" xfId="0" applyFont="1" applyFill="1" applyBorder="1" applyAlignment="1" applyProtection="1">
      <alignment horizontal="center" vertical="center"/>
      <protection hidden="1"/>
    </xf>
    <xf numFmtId="0" fontId="5" fillId="0" borderId="13" xfId="0" applyFont="1" applyFill="1" applyBorder="1" applyAlignment="1" applyProtection="1">
      <alignment horizontal="left" vertical="center"/>
      <protection hidden="1"/>
    </xf>
    <xf numFmtId="0" fontId="5" fillId="2" borderId="26"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1" fontId="5" fillId="0" borderId="17" xfId="0" applyNumberFormat="1" applyFont="1" applyBorder="1" applyAlignment="1" applyProtection="1">
      <alignment horizontal="center" vertical="center"/>
      <protection hidden="1"/>
    </xf>
    <xf numFmtId="1" fontId="5" fillId="0" borderId="15" xfId="0" applyNumberFormat="1" applyFont="1" applyBorder="1" applyAlignment="1" applyProtection="1">
      <alignment horizontal="center" vertical="center"/>
      <protection hidden="1"/>
    </xf>
    <xf numFmtId="1" fontId="5" fillId="0" borderId="16" xfId="0" applyNumberFormat="1" applyFont="1" applyBorder="1" applyAlignment="1" applyProtection="1">
      <alignment horizontal="center" vertical="center"/>
      <protection hidden="1"/>
    </xf>
    <xf numFmtId="1" fontId="5" fillId="0" borderId="43" xfId="0" applyNumberFormat="1" applyFont="1" applyFill="1" applyBorder="1" applyAlignment="1" applyProtection="1">
      <alignment horizontal="right" vertical="center"/>
      <protection hidden="1"/>
    </xf>
    <xf numFmtId="1" fontId="5" fillId="0" borderId="44" xfId="0" applyNumberFormat="1" applyFont="1" applyFill="1" applyBorder="1" applyAlignment="1" applyProtection="1">
      <alignment horizontal="center" vertical="center"/>
      <protection hidden="1"/>
    </xf>
    <xf numFmtId="1" fontId="5" fillId="0" borderId="30" xfId="0" applyNumberFormat="1" applyFont="1" applyFill="1" applyBorder="1" applyAlignment="1" applyProtection="1">
      <alignment horizontal="left" vertical="center"/>
      <protection hidden="1"/>
    </xf>
    <xf numFmtId="1" fontId="5" fillId="0" borderId="40" xfId="0" applyNumberFormat="1" applyFont="1" applyFill="1" applyBorder="1" applyAlignment="1" applyProtection="1">
      <alignment horizontal="center" vertical="center"/>
      <protection hidden="1"/>
    </xf>
    <xf numFmtId="1" fontId="7" fillId="0" borderId="40" xfId="0" applyNumberFormat="1" applyFont="1" applyFill="1" applyBorder="1" applyAlignment="1" applyProtection="1">
      <alignment horizontal="center" vertical="center"/>
      <protection hidden="1"/>
    </xf>
    <xf numFmtId="1" fontId="5" fillId="0" borderId="45" xfId="0" applyNumberFormat="1" applyFont="1" applyFill="1" applyBorder="1" applyAlignment="1" applyProtection="1">
      <alignment horizontal="center" vertical="center"/>
      <protection hidden="1"/>
    </xf>
    <xf numFmtId="1" fontId="16" fillId="0" borderId="0" xfId="0" applyNumberFormat="1" applyFont="1" applyFill="1" applyBorder="1" applyAlignment="1" applyProtection="1">
      <alignment vertical="center"/>
      <protection hidden="1"/>
    </xf>
    <xf numFmtId="0" fontId="7" fillId="0" borderId="33" xfId="0" applyFont="1" applyBorder="1" applyAlignment="1" applyProtection="1">
      <alignment horizontal="center" vertical="center"/>
      <protection hidden="1"/>
    </xf>
    <xf numFmtId="0" fontId="5" fillId="0" borderId="7" xfId="0" applyFont="1" applyBorder="1" applyAlignment="1" applyProtection="1">
      <alignment horizontal="left" vertical="center"/>
      <protection hidden="1"/>
    </xf>
    <xf numFmtId="0" fontId="5" fillId="0" borderId="6" xfId="0" applyFont="1" applyBorder="1" applyAlignment="1" applyProtection="1">
      <alignment horizontal="left" vertical="center"/>
      <protection hidden="1"/>
    </xf>
    <xf numFmtId="1" fontId="5" fillId="0" borderId="7" xfId="0" applyNumberFormat="1" applyFont="1" applyBorder="1" applyAlignment="1" applyProtection="1">
      <alignment horizontal="right" vertical="center"/>
      <protection hidden="1"/>
    </xf>
    <xf numFmtId="0" fontId="5" fillId="0" borderId="5" xfId="0" applyFont="1" applyBorder="1" applyAlignment="1" applyProtection="1">
      <alignment horizontal="center" vertical="center"/>
      <protection hidden="1"/>
    </xf>
    <xf numFmtId="1" fontId="5" fillId="0" borderId="6" xfId="0" applyNumberFormat="1" applyFont="1" applyBorder="1" applyAlignment="1" applyProtection="1">
      <alignment horizontal="left" vertical="center"/>
      <protection hidden="1"/>
    </xf>
    <xf numFmtId="1" fontId="5" fillId="0" borderId="34" xfId="0" applyNumberFormat="1" applyFont="1" applyBorder="1" applyAlignment="1" applyProtection="1">
      <alignment horizontal="center" vertical="center"/>
      <protection hidden="1"/>
    </xf>
    <xf numFmtId="1" fontId="7" fillId="0" borderId="34" xfId="0" applyNumberFormat="1" applyFont="1" applyBorder="1" applyAlignment="1" applyProtection="1">
      <alignment horizontal="center" vertical="center"/>
      <protection hidden="1"/>
    </xf>
    <xf numFmtId="1" fontId="5" fillId="0" borderId="35" xfId="0" applyNumberFormat="1" applyFont="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5" fillId="0" borderId="3" xfId="0" applyFont="1" applyFill="1" applyBorder="1" applyAlignment="1" applyProtection="1">
      <alignment horizontal="left" vertical="center"/>
      <protection hidden="1"/>
    </xf>
    <xf numFmtId="1" fontId="5" fillId="0" borderId="4" xfId="0" applyNumberFormat="1" applyFont="1" applyBorder="1" applyAlignment="1" applyProtection="1">
      <alignment horizontal="center" vertical="center"/>
      <protection hidden="1"/>
    </xf>
    <xf numFmtId="1" fontId="5" fillId="0" borderId="5" xfId="0" applyNumberFormat="1" applyFont="1" applyBorder="1" applyAlignment="1" applyProtection="1">
      <alignment horizontal="center" vertical="center"/>
      <protection hidden="1"/>
    </xf>
    <xf numFmtId="1" fontId="5" fillId="0" borderId="6" xfId="0" applyNumberFormat="1" applyFont="1" applyBorder="1" applyAlignment="1" applyProtection="1">
      <alignment horizontal="center" vertical="center"/>
      <protection hidden="1"/>
    </xf>
    <xf numFmtId="1" fontId="5" fillId="0" borderId="4" xfId="0" applyNumberFormat="1" applyFont="1" applyFill="1" applyBorder="1" applyAlignment="1" applyProtection="1">
      <alignment horizontal="right" vertical="center"/>
      <protection hidden="1"/>
    </xf>
    <xf numFmtId="1" fontId="5" fillId="0" borderId="5" xfId="0" applyNumberFormat="1" applyFont="1" applyFill="1" applyBorder="1" applyAlignment="1" applyProtection="1">
      <alignment horizontal="center" vertical="center"/>
      <protection hidden="1"/>
    </xf>
    <xf numFmtId="1" fontId="5" fillId="0" borderId="6" xfId="0" applyNumberFormat="1" applyFont="1" applyFill="1" applyBorder="1" applyAlignment="1" applyProtection="1">
      <alignment horizontal="left" vertical="center"/>
      <protection hidden="1"/>
    </xf>
    <xf numFmtId="1" fontId="5" fillId="0" borderId="34" xfId="0" applyNumberFormat="1" applyFont="1" applyFill="1" applyBorder="1" applyAlignment="1" applyProtection="1">
      <alignment horizontal="center" vertical="center"/>
      <protection hidden="1"/>
    </xf>
    <xf numFmtId="1" fontId="7" fillId="0" borderId="34" xfId="0" applyNumberFormat="1" applyFont="1" applyFill="1" applyBorder="1" applyAlignment="1" applyProtection="1">
      <alignment horizontal="center" vertical="center"/>
      <protection hidden="1"/>
    </xf>
    <xf numFmtId="1" fontId="5" fillId="0" borderId="35" xfId="0" applyNumberFormat="1" applyFont="1" applyFill="1" applyBorder="1" applyAlignment="1" applyProtection="1">
      <alignment horizontal="center" vertical="center"/>
      <protection hidden="1"/>
    </xf>
    <xf numFmtId="1" fontId="5" fillId="0" borderId="7" xfId="0" applyNumberFormat="1" applyFont="1" applyBorder="1" applyAlignment="1" applyProtection="1">
      <alignment horizontal="center" vertical="center"/>
      <protection hidden="1"/>
    </xf>
    <xf numFmtId="1" fontId="5" fillId="0" borderId="8" xfId="0" applyNumberFormat="1" applyFont="1" applyBorder="1" applyAlignment="1" applyProtection="1">
      <alignment horizontal="center" vertical="center"/>
      <protection hidden="1"/>
    </xf>
    <xf numFmtId="1" fontId="5" fillId="2" borderId="0" xfId="0" applyNumberFormat="1" applyFont="1" applyFill="1" applyBorder="1" applyAlignment="1" applyProtection="1">
      <alignment horizontal="center" vertical="center"/>
      <protection hidden="1"/>
    </xf>
    <xf numFmtId="1" fontId="5" fillId="0" borderId="10" xfId="0" applyNumberFormat="1" applyFont="1" applyBorder="1" applyAlignment="1" applyProtection="1">
      <alignment horizontal="center" vertical="center"/>
      <protection hidden="1"/>
    </xf>
    <xf numFmtId="1" fontId="5" fillId="0" borderId="11" xfId="0" applyNumberFormat="1" applyFont="1" applyBorder="1" applyAlignment="1" applyProtection="1">
      <alignment horizontal="center" vertical="center"/>
      <protection hidden="1"/>
    </xf>
    <xf numFmtId="1" fontId="5" fillId="0" borderId="12"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5" fillId="0" borderId="3" xfId="0" applyFont="1" applyBorder="1" applyAlignment="1" applyProtection="1">
      <alignment horizontal="left" vertical="center"/>
      <protection hidden="1"/>
    </xf>
    <xf numFmtId="0" fontId="5" fillId="0" borderId="4"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4" xfId="0" applyFont="1" applyBorder="1" applyAlignment="1" applyProtection="1">
      <alignment horizontal="left" vertical="center"/>
      <protection hidden="1"/>
    </xf>
    <xf numFmtId="0" fontId="5" fillId="2" borderId="8"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protection hidden="1"/>
    </xf>
    <xf numFmtId="0" fontId="5" fillId="2" borderId="7" xfId="0" applyFont="1" applyFill="1" applyBorder="1" applyAlignment="1" applyProtection="1">
      <alignment horizontal="center" vertical="center"/>
      <protection hidden="1"/>
    </xf>
    <xf numFmtId="1" fontId="5" fillId="2" borderId="5" xfId="0" applyNumberFormat="1"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5" fillId="0" borderId="14" xfId="0" applyFont="1" applyBorder="1" applyAlignment="1" applyProtection="1">
      <alignment horizontal="left" vertical="center"/>
      <protection hidden="1"/>
    </xf>
    <xf numFmtId="0" fontId="5" fillId="0" borderId="14"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0" borderId="13" xfId="0" applyFont="1" applyBorder="1" applyAlignment="1" applyProtection="1">
      <alignment horizontal="left" vertical="center"/>
      <protection hidden="1"/>
    </xf>
    <xf numFmtId="0" fontId="5" fillId="0" borderId="17"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16" xfId="0" applyFont="1" applyFill="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5" fillId="0" borderId="24" xfId="0" applyFont="1" applyBorder="1" applyAlignment="1" applyProtection="1">
      <alignment horizontal="left" vertical="center"/>
      <protection hidden="1"/>
    </xf>
    <xf numFmtId="0" fontId="5" fillId="0" borderId="23" xfId="0" applyFont="1" applyBorder="1" applyAlignment="1" applyProtection="1">
      <alignment horizontal="left" vertical="center"/>
      <protection hidden="1"/>
    </xf>
    <xf numFmtId="1" fontId="5" fillId="0" borderId="24" xfId="0" applyNumberFormat="1" applyFont="1" applyBorder="1" applyAlignment="1" applyProtection="1">
      <alignment horizontal="right" vertical="center"/>
      <protection hidden="1"/>
    </xf>
    <xf numFmtId="0" fontId="5" fillId="0" borderId="22" xfId="0" applyFont="1" applyBorder="1" applyAlignment="1" applyProtection="1">
      <alignment horizontal="center" vertical="center"/>
      <protection hidden="1"/>
    </xf>
    <xf numFmtId="1" fontId="5" fillId="0" borderId="23" xfId="0" applyNumberFormat="1" applyFont="1" applyBorder="1" applyAlignment="1" applyProtection="1">
      <alignment horizontal="left" vertical="center"/>
      <protection hidden="1"/>
    </xf>
    <xf numFmtId="1" fontId="5" fillId="0" borderId="37" xfId="0" applyNumberFormat="1" applyFont="1" applyBorder="1" applyAlignment="1" applyProtection="1">
      <alignment horizontal="center" vertical="center"/>
      <protection hidden="1"/>
    </xf>
    <xf numFmtId="1" fontId="7" fillId="0" borderId="37" xfId="0" applyNumberFormat="1" applyFont="1" applyBorder="1" applyAlignment="1" applyProtection="1">
      <alignment horizontal="center" vertical="center"/>
      <protection hidden="1"/>
    </xf>
    <xf numFmtId="1" fontId="5" fillId="0" borderId="38" xfId="0" applyNumberFormat="1"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5" fillId="0" borderId="20" xfId="0" applyFont="1" applyBorder="1" applyAlignment="1" applyProtection="1">
      <alignment horizontal="left" vertical="center"/>
      <protection hidden="1"/>
    </xf>
    <xf numFmtId="0" fontId="5" fillId="0" borderId="21"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5" fillId="0" borderId="24"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protection hidden="1"/>
    </xf>
    <xf numFmtId="1" fontId="5" fillId="0" borderId="21" xfId="0" applyNumberFormat="1" applyFont="1" applyFill="1" applyBorder="1" applyAlignment="1" applyProtection="1">
      <alignment horizontal="right" vertical="center"/>
      <protection hidden="1"/>
    </xf>
    <xf numFmtId="1" fontId="5" fillId="0" borderId="22" xfId="0" applyNumberFormat="1" applyFont="1" applyFill="1" applyBorder="1" applyAlignment="1" applyProtection="1">
      <alignment horizontal="center" vertical="center"/>
      <protection hidden="1"/>
    </xf>
    <xf numFmtId="1" fontId="5" fillId="0" borderId="23" xfId="0" applyNumberFormat="1" applyFont="1" applyFill="1" applyBorder="1" applyAlignment="1" applyProtection="1">
      <alignment horizontal="left" vertical="center"/>
      <protection hidden="1"/>
    </xf>
    <xf numFmtId="1" fontId="5" fillId="0" borderId="37" xfId="0" applyNumberFormat="1" applyFont="1" applyFill="1" applyBorder="1" applyAlignment="1" applyProtection="1">
      <alignment horizontal="center" vertical="center"/>
      <protection hidden="1"/>
    </xf>
    <xf numFmtId="1" fontId="7" fillId="0" borderId="37" xfId="0" applyNumberFormat="1" applyFont="1" applyFill="1" applyBorder="1" applyAlignment="1" applyProtection="1">
      <alignment horizontal="center" vertical="center"/>
      <protection hidden="1"/>
    </xf>
    <xf numFmtId="1" fontId="5" fillId="0" borderId="38" xfId="0" applyNumberFormat="1" applyFont="1" applyFill="1" applyBorder="1" applyAlignment="1" applyProtection="1">
      <alignment horizontal="center" vertical="center"/>
      <protection hidden="1"/>
    </xf>
    <xf numFmtId="0" fontId="7" fillId="0" borderId="46" xfId="0" applyFont="1" applyFill="1" applyBorder="1" applyAlignment="1" applyProtection="1">
      <alignment horizontal="center" vertical="center"/>
      <protection hidden="1"/>
    </xf>
    <xf numFmtId="1" fontId="7" fillId="0" borderId="47" xfId="0" applyNumberFormat="1" applyFont="1" applyFill="1" applyBorder="1" applyAlignment="1" applyProtection="1">
      <alignment horizontal="center" vertical="center"/>
      <protection hidden="1"/>
    </xf>
    <xf numFmtId="1" fontId="7" fillId="0" borderId="41" xfId="0" applyNumberFormat="1" applyFont="1" applyFill="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1" fontId="7" fillId="0" borderId="2" xfId="0" applyNumberFormat="1" applyFont="1" applyBorder="1" applyAlignment="1" applyProtection="1">
      <alignment horizontal="center" vertical="center"/>
      <protection hidden="1"/>
    </xf>
    <xf numFmtId="0" fontId="12" fillId="0" borderId="40" xfId="0" applyFont="1" applyBorder="1" applyAlignment="1" applyProtection="1">
      <alignment horizontal="center"/>
      <protection hidden="1"/>
    </xf>
    <xf numFmtId="0" fontId="12" fillId="0" borderId="45" xfId="0" applyFont="1" applyBorder="1" applyAlignment="1" applyProtection="1">
      <alignment horizontal="center"/>
      <protection hidden="1"/>
    </xf>
    <xf numFmtId="0" fontId="0" fillId="0" borderId="0" xfId="0" applyFont="1" applyBorder="1" applyAlignment="1" applyProtection="1">
      <alignment horizontal="center"/>
      <protection hidden="1"/>
    </xf>
    <xf numFmtId="1" fontId="7" fillId="0" borderId="2" xfId="0" applyNumberFormat="1"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27" xfId="0" applyFont="1" applyBorder="1" applyAlignment="1" applyProtection="1">
      <alignment horizont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276"/>
  <sheetViews>
    <sheetView tabSelected="1" zoomScaleSheetLayoutView="55" workbookViewId="0" topLeftCell="B16">
      <selection activeCell="C14" sqref="C14:C19"/>
    </sheetView>
  </sheetViews>
  <sheetFormatPr defaultColWidth="9.140625" defaultRowHeight="12.75"/>
  <cols>
    <col min="1" max="1" width="9.140625" style="85" hidden="1" customWidth="1"/>
    <col min="2" max="2" width="9.421875" style="85" customWidth="1"/>
    <col min="3" max="4" width="19.421875" style="80" customWidth="1"/>
    <col min="5" max="5" width="7.57421875" style="81" customWidth="1"/>
    <col min="6" max="6" width="1.7109375" style="82" customWidth="1"/>
    <col min="7" max="7" width="7.57421875" style="83" customWidth="1"/>
    <col min="8" max="8" width="9.28125" style="74" customWidth="1"/>
    <col min="9" max="9" width="9.28125" style="84" customWidth="1"/>
    <col min="10" max="11" width="9.28125" style="85" customWidth="1"/>
    <col min="12" max="12" width="9.28125" style="80" customWidth="1"/>
    <col min="13" max="13" width="9.140625" style="85" customWidth="1"/>
    <col min="14" max="14" width="2.7109375" style="85" customWidth="1"/>
    <col min="15" max="15" width="2.00390625" style="85" customWidth="1"/>
    <col min="16" max="16" width="9.140625" style="86" customWidth="1"/>
    <col min="17" max="17" width="4.8515625" style="85" customWidth="1"/>
    <col min="18" max="18" width="16.57421875" style="85" customWidth="1"/>
    <col min="19" max="19" width="2.7109375" style="85" customWidth="1"/>
    <col min="20" max="20" width="1.421875" style="85" bestFit="1" customWidth="1"/>
    <col min="21" max="22" width="2.7109375" style="85" customWidth="1"/>
    <col min="23" max="23" width="1.421875" style="85" bestFit="1" customWidth="1"/>
    <col min="24" max="25" width="2.7109375" style="85" customWidth="1"/>
    <col min="26" max="26" width="1.421875" style="85" bestFit="1" customWidth="1"/>
    <col min="27" max="28" width="2.7109375" style="85" customWidth="1"/>
    <col min="29" max="29" width="1.421875" style="85" customWidth="1"/>
    <col min="30" max="31" width="2.7109375" style="85" customWidth="1"/>
    <col min="32" max="32" width="1.421875" style="85" customWidth="1"/>
    <col min="33" max="34" width="2.7109375" style="85" customWidth="1"/>
    <col min="35" max="35" width="1.421875" style="85" customWidth="1"/>
    <col min="36" max="37" width="2.7109375" style="85" customWidth="1"/>
    <col min="38" max="38" width="1.421875" style="85" customWidth="1"/>
    <col min="39" max="40" width="2.7109375" style="85" customWidth="1"/>
    <col min="41" max="41" width="1.421875" style="85" customWidth="1"/>
    <col min="42" max="43" width="2.7109375" style="85" customWidth="1"/>
    <col min="44" max="44" width="1.421875" style="85" customWidth="1"/>
    <col min="45" max="46" width="2.7109375" style="85" customWidth="1"/>
    <col min="47" max="47" width="1.421875" style="85" customWidth="1"/>
    <col min="48" max="49" width="2.7109375" style="85" customWidth="1"/>
    <col min="50" max="50" width="1.421875" style="85" bestFit="1" customWidth="1"/>
    <col min="51" max="52" width="2.7109375" style="85" customWidth="1"/>
    <col min="53" max="53" width="1.421875" style="85" bestFit="1" customWidth="1"/>
    <col min="54" max="55" width="2.7109375" style="85" customWidth="1"/>
    <col min="56" max="56" width="1.421875" style="85" bestFit="1" customWidth="1"/>
    <col min="57" max="58" width="2.7109375" style="85" customWidth="1"/>
    <col min="59" max="59" width="1.421875" style="85" bestFit="1" customWidth="1"/>
    <col min="60" max="61" width="2.7109375" style="85" customWidth="1"/>
    <col min="62" max="62" width="1.421875" style="85" bestFit="1" customWidth="1"/>
    <col min="63" max="64" width="2.7109375" style="85" customWidth="1"/>
    <col min="65" max="65" width="1.421875" style="85" bestFit="1" customWidth="1"/>
    <col min="66" max="67" width="2.7109375" style="85" customWidth="1"/>
    <col min="68" max="68" width="1.421875" style="85" bestFit="1" customWidth="1"/>
    <col min="69" max="69" width="2.7109375" style="85" customWidth="1"/>
    <col min="70" max="70" width="3.28125" style="66" customWidth="1"/>
    <col min="71" max="71" width="1.57421875" style="66" bestFit="1" customWidth="1"/>
    <col min="72" max="72" width="3.28125" style="66" customWidth="1"/>
    <col min="73" max="73" width="3.8515625" style="66" customWidth="1"/>
    <col min="74" max="77" width="2.7109375" style="66" customWidth="1"/>
    <col min="78" max="78" width="5.00390625" style="66" bestFit="1" customWidth="1"/>
    <col min="79" max="79" width="9.140625" style="85" customWidth="1"/>
    <col min="80" max="87" width="0" style="85" hidden="1" customWidth="1"/>
    <col min="88" max="16384" width="9.140625" style="85" customWidth="1"/>
  </cols>
  <sheetData>
    <row r="1" spans="2:87" ht="13.5" thickBot="1">
      <c r="B1" s="115" t="s">
        <v>18</v>
      </c>
      <c r="S1" s="76">
        <f>VLOOKUP(S2,$M$24:$R$40,5,FALSE)</f>
        <v>2</v>
      </c>
      <c r="T1" s="76"/>
      <c r="U1" s="76">
        <f>VLOOKUP(S2,$M$24:$R$40,5,FALSE)</f>
        <v>2</v>
      </c>
      <c r="V1" s="76">
        <f>VLOOKUP(V2,$M$24:$R$40,5,FALSE)</f>
        <v>1</v>
      </c>
      <c r="W1" s="76"/>
      <c r="X1" s="76">
        <f>VLOOKUP(V2,$M$24:$R$40,5,FALSE)</f>
        <v>1</v>
      </c>
      <c r="Y1" s="76">
        <f>VLOOKUP(Y2,$M$24:$R$40,5,FALSE)</f>
        <v>5</v>
      </c>
      <c r="Z1" s="76"/>
      <c r="AA1" s="76">
        <f>VLOOKUP(Y2,$M$24:$R$40,5,FALSE)</f>
        <v>5</v>
      </c>
      <c r="AB1" s="76">
        <f>VLOOKUP(AB2,$M$24:$R$40,5,FALSE)</f>
        <v>6</v>
      </c>
      <c r="AC1" s="76"/>
      <c r="AD1" s="76">
        <f>VLOOKUP(AB2,$M$24:$R$40,5,FALSE)</f>
        <v>6</v>
      </c>
      <c r="AE1" s="76">
        <f>VLOOKUP(AE2,$M$24:$R$40,5,FALSE)</f>
        <v>3</v>
      </c>
      <c r="AF1" s="76"/>
      <c r="AG1" s="76">
        <f>VLOOKUP(AE2,$M$24:$R$40,5,FALSE)</f>
        <v>3</v>
      </c>
      <c r="AH1" s="76">
        <f>VLOOKUP(AH2,$M$24:$R$40,5,FALSE)</f>
        <v>9</v>
      </c>
      <c r="AI1" s="76"/>
      <c r="AJ1" s="76">
        <f>VLOOKUP(AH2,$M$24:$R$40,5,FALSE)</f>
        <v>9</v>
      </c>
      <c r="AK1" s="76">
        <f>VLOOKUP(AK2,$M$24:$R$40,5,FALSE)</f>
        <v>4</v>
      </c>
      <c r="AL1" s="76"/>
      <c r="AM1" s="76">
        <f>VLOOKUP(AK2,$M$24:$R$40,5,FALSE)</f>
        <v>4</v>
      </c>
      <c r="AN1" s="76">
        <f>VLOOKUP(AN2,$M$24:$R$40,5,FALSE)</f>
        <v>7</v>
      </c>
      <c r="AO1" s="76"/>
      <c r="AP1" s="76">
        <f>VLOOKUP(AN2,$M$24:$R$40,5,FALSE)</f>
        <v>7</v>
      </c>
      <c r="AQ1" s="76">
        <f>VLOOKUP(AQ2,$M$24:$R$40,5,FALSE)</f>
        <v>8</v>
      </c>
      <c r="AR1" s="76"/>
      <c r="AS1" s="76">
        <f>VLOOKUP(AQ2,$M$24:$R$40,5,FALSE)</f>
        <v>8</v>
      </c>
      <c r="AT1" s="76">
        <f>VLOOKUP(AT2,$M$24:$R$40,5,FALSE)</f>
        <v>10</v>
      </c>
      <c r="AU1" s="76"/>
      <c r="AV1" s="76">
        <f>VLOOKUP(AT2,$M$24:$R$40,5,FALSE)</f>
        <v>10</v>
      </c>
      <c r="AW1" s="76">
        <f>VLOOKUP(AW2,$M$24:$R$40,5,FALSE)</f>
        <v>12</v>
      </c>
      <c r="AX1" s="76"/>
      <c r="AY1" s="76">
        <f>VLOOKUP(AW2,$M$24:$R$40,5,FALSE)</f>
        <v>12</v>
      </c>
      <c r="AZ1" s="76">
        <f>VLOOKUP(AZ2,$M$24:$R$40,5,FALSE)</f>
        <v>14</v>
      </c>
      <c r="BA1" s="76"/>
      <c r="BB1" s="76">
        <f>VLOOKUP(AZ2,$M$24:$R$40,5,FALSE)</f>
        <v>14</v>
      </c>
      <c r="BC1" s="76">
        <f>VLOOKUP(BC2,$M$24:$R$40,5,FALSE)</f>
        <v>15</v>
      </c>
      <c r="BD1" s="76"/>
      <c r="BE1" s="76">
        <f>VLOOKUP(BC2,$M$24:$R$40,5,FALSE)</f>
        <v>15</v>
      </c>
      <c r="BF1" s="76">
        <f>VLOOKUP(BF2,$M$24:$R$40,5,FALSE)</f>
        <v>11</v>
      </c>
      <c r="BG1" s="76"/>
      <c r="BH1" s="76">
        <f>VLOOKUP(BF2,$M$24:$R$40,5,FALSE)</f>
        <v>11</v>
      </c>
      <c r="BI1" s="76">
        <f>VLOOKUP(BI2,$M$24:$R$40,5,FALSE)</f>
        <v>13</v>
      </c>
      <c r="BJ1" s="76"/>
      <c r="BK1" s="76">
        <f>VLOOKUP(BI2,$M$24:$R$40,5,FALSE)</f>
        <v>13</v>
      </c>
      <c r="BL1" s="76">
        <f>VLOOKUP(BL2,$M$24:$R$40,5,FALSE)</f>
        <v>16</v>
      </c>
      <c r="BM1" s="76"/>
      <c r="BN1" s="76">
        <f>VLOOKUP(BL2,$M$24:$R$40,5,FALSE)</f>
        <v>16</v>
      </c>
      <c r="BO1" s="76">
        <f>VLOOKUP(BO2,$M$24:$R$40,5,FALSE)</f>
        <v>17</v>
      </c>
      <c r="BP1" s="76"/>
      <c r="BQ1" s="76">
        <f>VLOOKUP(BO2,$M$24:$R$40,5,FALSE)</f>
        <v>17</v>
      </c>
      <c r="BR1" s="76"/>
      <c r="BS1" s="76"/>
      <c r="BT1" s="76"/>
      <c r="BU1" s="76"/>
      <c r="BV1" s="76"/>
      <c r="BW1" s="76"/>
      <c r="BX1" s="76"/>
      <c r="BY1" s="76"/>
      <c r="BZ1" s="76"/>
      <c r="CB1" s="148">
        <v>1</v>
      </c>
      <c r="CC1" s="148">
        <v>2</v>
      </c>
      <c r="CD1" s="148">
        <v>3</v>
      </c>
      <c r="CE1" s="148">
        <v>4</v>
      </c>
      <c r="CF1" s="148">
        <v>5</v>
      </c>
      <c r="CG1" s="148">
        <v>6</v>
      </c>
      <c r="CH1" s="148">
        <v>7</v>
      </c>
      <c r="CI1" s="148">
        <v>8</v>
      </c>
    </row>
    <row r="2" spans="2:87" s="177" customFormat="1" ht="19.5" customHeight="1" thickBot="1">
      <c r="B2" s="173" t="s">
        <v>44</v>
      </c>
      <c r="C2" s="298" t="s">
        <v>20</v>
      </c>
      <c r="D2" s="298"/>
      <c r="E2" s="300" t="s">
        <v>22</v>
      </c>
      <c r="F2" s="300"/>
      <c r="G2" s="300"/>
      <c r="H2" s="175" t="s">
        <v>23</v>
      </c>
      <c r="I2" s="174" t="s">
        <v>17</v>
      </c>
      <c r="J2" s="174" t="s">
        <v>24</v>
      </c>
      <c r="K2" s="174" t="s">
        <v>25</v>
      </c>
      <c r="L2" s="176" t="s">
        <v>26</v>
      </c>
      <c r="P2" s="178"/>
      <c r="Q2" s="179" t="s">
        <v>44</v>
      </c>
      <c r="R2" s="180" t="s">
        <v>20</v>
      </c>
      <c r="S2" s="298">
        <v>1</v>
      </c>
      <c r="T2" s="298"/>
      <c r="U2" s="298"/>
      <c r="V2" s="298">
        <v>2</v>
      </c>
      <c r="W2" s="298"/>
      <c r="X2" s="298"/>
      <c r="Y2" s="298">
        <v>3</v>
      </c>
      <c r="Z2" s="298"/>
      <c r="AA2" s="298"/>
      <c r="AB2" s="298">
        <v>4</v>
      </c>
      <c r="AC2" s="298"/>
      <c r="AD2" s="298"/>
      <c r="AE2" s="298">
        <v>5</v>
      </c>
      <c r="AF2" s="298"/>
      <c r="AG2" s="298"/>
      <c r="AH2" s="298">
        <v>6</v>
      </c>
      <c r="AI2" s="298"/>
      <c r="AJ2" s="298"/>
      <c r="AK2" s="298">
        <v>7</v>
      </c>
      <c r="AL2" s="298"/>
      <c r="AM2" s="298"/>
      <c r="AN2" s="298">
        <v>8</v>
      </c>
      <c r="AO2" s="298"/>
      <c r="AP2" s="298"/>
      <c r="AQ2" s="298">
        <v>9</v>
      </c>
      <c r="AR2" s="298"/>
      <c r="AS2" s="298"/>
      <c r="AT2" s="298">
        <v>10</v>
      </c>
      <c r="AU2" s="298"/>
      <c r="AV2" s="298"/>
      <c r="AW2" s="298">
        <v>11</v>
      </c>
      <c r="AX2" s="298"/>
      <c r="AY2" s="298"/>
      <c r="AZ2" s="298">
        <v>12</v>
      </c>
      <c r="BA2" s="298"/>
      <c r="BB2" s="298"/>
      <c r="BC2" s="298">
        <v>13</v>
      </c>
      <c r="BD2" s="298"/>
      <c r="BE2" s="298"/>
      <c r="BF2" s="298">
        <v>14</v>
      </c>
      <c r="BG2" s="298"/>
      <c r="BH2" s="298"/>
      <c r="BI2" s="298">
        <v>15</v>
      </c>
      <c r="BJ2" s="298"/>
      <c r="BK2" s="298"/>
      <c r="BL2" s="298">
        <v>16</v>
      </c>
      <c r="BM2" s="298"/>
      <c r="BN2" s="298"/>
      <c r="BO2" s="298">
        <v>17</v>
      </c>
      <c r="BP2" s="298"/>
      <c r="BQ2" s="299"/>
      <c r="BR2" s="296" t="s">
        <v>22</v>
      </c>
      <c r="BS2" s="297"/>
      <c r="BT2" s="297"/>
      <c r="BU2" s="181" t="s">
        <v>23</v>
      </c>
      <c r="BV2" s="182" t="s">
        <v>46</v>
      </c>
      <c r="BW2" s="182" t="s">
        <v>47</v>
      </c>
      <c r="BX2" s="182" t="s">
        <v>48</v>
      </c>
      <c r="BY2" s="183" t="s">
        <v>49</v>
      </c>
      <c r="BZ2" s="295" t="s">
        <v>44</v>
      </c>
      <c r="CB2" s="184"/>
      <c r="CC2" s="184" t="s">
        <v>45</v>
      </c>
      <c r="CD2" s="185"/>
      <c r="CE2" s="186">
        <v>1</v>
      </c>
      <c r="CF2" s="186">
        <v>0</v>
      </c>
      <c r="CG2" s="185"/>
      <c r="CH2" s="186">
        <v>0</v>
      </c>
      <c r="CI2" s="185"/>
    </row>
    <row r="3" spans="2:87" s="177" customFormat="1" ht="19.5" customHeight="1">
      <c r="B3" s="187">
        <v>1</v>
      </c>
      <c r="C3" s="188" t="str">
        <f>VLOOKUP(B3,$M$24:$R$40,6,FALSE)</f>
        <v>Valts Smagars</v>
      </c>
      <c r="D3" s="189"/>
      <c r="E3" s="190">
        <f>VLOOKUP(B3,$A$24:$L$40,5,FALSE)</f>
        <v>101</v>
      </c>
      <c r="F3" s="191" t="s">
        <v>19</v>
      </c>
      <c r="G3" s="192">
        <f>VLOOKUP(B3,$A$24:$L$40,7,FALSE)</f>
        <v>23</v>
      </c>
      <c r="H3" s="193">
        <f>VLOOKUP(B3,$A$24:$L$40,8,FALSE)</f>
        <v>78</v>
      </c>
      <c r="I3" s="194">
        <f>VLOOKUP(B3,$A$24:$L$40,9,FALSE)</f>
        <v>28</v>
      </c>
      <c r="J3" s="193">
        <f>VLOOKUP(B3,$A$24:$L$40,10,FALSE)</f>
        <v>13</v>
      </c>
      <c r="K3" s="193">
        <f>VLOOKUP(B3,$A$24:$L$40,11,FALSE)</f>
        <v>2</v>
      </c>
      <c r="L3" s="195">
        <f>VLOOKUP(B3,$A$24:$L$40,12,FALSE)</f>
        <v>1</v>
      </c>
      <c r="P3" s="196">
        <f>VLOOKUP(Q3,$M$24:$R$40,5,FALSE)</f>
        <v>2</v>
      </c>
      <c r="Q3" s="197">
        <v>1</v>
      </c>
      <c r="R3" s="198" t="str">
        <f>VLOOKUP(Q3,$M$24:$R$40,6,FALSE)</f>
        <v>Valts Smagars</v>
      </c>
      <c r="S3" s="199"/>
      <c r="T3" s="200"/>
      <c r="U3" s="200"/>
      <c r="V3" s="201">
        <f>VLOOKUP($Q3,$M$24:$BQ$40,(7+(V$1-1)*3),FALSE)</f>
        <v>2</v>
      </c>
      <c r="W3" s="202" t="s">
        <v>19</v>
      </c>
      <c r="X3" s="203">
        <f>VLOOKUP($Q3,$M$24:$BQ$40,(9+(X$1-1)*3),FALSE)</f>
        <v>2</v>
      </c>
      <c r="Y3" s="201">
        <f>VLOOKUP($Q3,$M$24:$BQ$40,(7+(Y$1-1)*3),FALSE)</f>
        <v>3</v>
      </c>
      <c r="Z3" s="202" t="s">
        <v>19</v>
      </c>
      <c r="AA3" s="203">
        <f>VLOOKUP($Q3,$M$24:$BQ$40,(9+(AA$1-1)*3),FALSE)</f>
        <v>3</v>
      </c>
      <c r="AB3" s="201">
        <f>VLOOKUP($Q3,$M$24:$BQ$40,(7+(AB$1-1)*3),FALSE)</f>
        <v>1</v>
      </c>
      <c r="AC3" s="202" t="s">
        <v>19</v>
      </c>
      <c r="AD3" s="203">
        <f>VLOOKUP($Q3,$M$24:$BQ$40,(9+(AD$1-1)*3),FALSE)</f>
        <v>3</v>
      </c>
      <c r="AE3" s="201">
        <f>VLOOKUP($Q3,$M$24:$BQ$40,(7+(AE$1-1)*3),FALSE)</f>
        <v>2</v>
      </c>
      <c r="AF3" s="202" t="s">
        <v>19</v>
      </c>
      <c r="AG3" s="203">
        <f>VLOOKUP($Q3,$M$24:$BQ$40,(9+(AG$1-1)*3),FALSE)</f>
        <v>1</v>
      </c>
      <c r="AH3" s="201">
        <f>VLOOKUP($Q3,$M$24:$BQ$40,(7+(AH$1-1)*3),FALSE)</f>
        <v>5</v>
      </c>
      <c r="AI3" s="202" t="s">
        <v>19</v>
      </c>
      <c r="AJ3" s="203">
        <f>VLOOKUP($Q3,$M$24:$BQ$40,(9+(AJ$1-1)*3),FALSE)</f>
        <v>3</v>
      </c>
      <c r="AK3" s="201">
        <f aca="true" t="shared" si="0" ref="AK3:AK8">VLOOKUP($Q3,$M$24:$BQ$40,(7+(AK$1-1)*3),FALSE)</f>
        <v>4</v>
      </c>
      <c r="AL3" s="202" t="s">
        <v>19</v>
      </c>
      <c r="AM3" s="203">
        <f aca="true" t="shared" si="1" ref="AM3:AM8">VLOOKUP($Q3,$M$24:$BQ$40,(9+(AM$1-1)*3),FALSE)</f>
        <v>2</v>
      </c>
      <c r="AN3" s="201">
        <f aca="true" t="shared" si="2" ref="AN3:AN9">VLOOKUP($Q3,$M$24:$BQ$40,(7+(AN$1-1)*3),FALSE)</f>
        <v>5</v>
      </c>
      <c r="AO3" s="202" t="s">
        <v>19</v>
      </c>
      <c r="AP3" s="203">
        <f aca="true" t="shared" si="3" ref="AP3:AP9">VLOOKUP($Q3,$M$24:$BQ$40,(9+(AP$1-1)*3),FALSE)</f>
        <v>2</v>
      </c>
      <c r="AQ3" s="201">
        <f aca="true" t="shared" si="4" ref="AQ3:AQ10">VLOOKUP($Q3,$M$24:$BQ$40,(7+(AQ$1-1)*3),FALSE)</f>
        <v>5</v>
      </c>
      <c r="AR3" s="202" t="s">
        <v>19</v>
      </c>
      <c r="AS3" s="203">
        <f aca="true" t="shared" si="5" ref="AS3:AS10">VLOOKUP($Q3,$M$24:$BQ$40,(9+(AS$1-1)*3),FALSE)</f>
        <v>0</v>
      </c>
      <c r="AT3" s="201">
        <f aca="true" t="shared" si="6" ref="AT3:AT11">VLOOKUP($Q3,$M$24:$BQ$40,(7+(AT$1-1)*3),FALSE)</f>
        <v>7</v>
      </c>
      <c r="AU3" s="202" t="s">
        <v>19</v>
      </c>
      <c r="AV3" s="203">
        <f aca="true" t="shared" si="7" ref="AV3:AV11">VLOOKUP($Q3,$M$24:$BQ$40,(9+(AV$1-1)*3),FALSE)</f>
        <v>0</v>
      </c>
      <c r="AW3" s="201">
        <f aca="true" t="shared" si="8" ref="AW3:AW12">VLOOKUP($Q3,$M$24:$BQ$40,(7+(AW$1-1)*3),FALSE)</f>
        <v>6</v>
      </c>
      <c r="AX3" s="202" t="s">
        <v>19</v>
      </c>
      <c r="AY3" s="203">
        <f aca="true" t="shared" si="9" ref="AY3:AY12">VLOOKUP($Q3,$M$24:$BQ$40,(9+(AY$1-1)*3),FALSE)</f>
        <v>2</v>
      </c>
      <c r="AZ3" s="201">
        <f aca="true" t="shared" si="10" ref="AZ3:AZ13">VLOOKUP($Q3,$M$24:$BQ$40,(7+(AZ$1-1)*3),FALSE)</f>
        <v>6</v>
      </c>
      <c r="BA3" s="202" t="s">
        <v>19</v>
      </c>
      <c r="BB3" s="203">
        <f aca="true" t="shared" si="11" ref="BB3:BB13">VLOOKUP($Q3,$M$24:$BQ$40,(9+(BB$1-1)*3),FALSE)</f>
        <v>2</v>
      </c>
      <c r="BC3" s="201">
        <f aca="true" t="shared" si="12" ref="BC3:BC14">VLOOKUP($Q3,$M$24:$BQ$40,(7+(BC$1-1)*3),FALSE)</f>
        <v>12</v>
      </c>
      <c r="BD3" s="202" t="s">
        <v>19</v>
      </c>
      <c r="BE3" s="203">
        <f aca="true" t="shared" si="13" ref="BE3:BE14">VLOOKUP($Q3,$M$24:$BQ$40,(9+(BE$1-1)*3),FALSE)</f>
        <v>1</v>
      </c>
      <c r="BF3" s="201">
        <f aca="true" t="shared" si="14" ref="BF3:BF15">VLOOKUP($Q3,$M$24:$BQ$40,(7+(BF$1-1)*3),FALSE)</f>
        <v>9</v>
      </c>
      <c r="BG3" s="202" t="s">
        <v>19</v>
      </c>
      <c r="BH3" s="203">
        <f aca="true" t="shared" si="15" ref="BH3:BH15">VLOOKUP($Q3,$M$24:$BQ$40,(9+(BH$1-1)*3),FALSE)</f>
        <v>1</v>
      </c>
      <c r="BI3" s="201">
        <f aca="true" t="shared" si="16" ref="BI3:BI16">VLOOKUP($Q3,$M$24:$BQ$40,(7+(BI$1-1)*3),FALSE)</f>
        <v>9</v>
      </c>
      <c r="BJ3" s="202" t="s">
        <v>19</v>
      </c>
      <c r="BK3" s="203">
        <f aca="true" t="shared" si="17" ref="BK3:BK16">VLOOKUP($Q3,$M$24:$BQ$40,(9+(BK$1-1)*3),FALSE)</f>
        <v>1</v>
      </c>
      <c r="BL3" s="201">
        <f aca="true" t="shared" si="18" ref="BL3:BL17">VLOOKUP($Q3,$M$24:$BQ$40,(7+(BL$1-1)*3),FALSE)</f>
        <v>13</v>
      </c>
      <c r="BM3" s="202" t="s">
        <v>19</v>
      </c>
      <c r="BN3" s="203">
        <f aca="true" t="shared" si="19" ref="BN3:BN17">VLOOKUP($Q3,$M$24:$BQ$40,(9+(BN$1-1)*3),FALSE)</f>
        <v>0</v>
      </c>
      <c r="BO3" s="201">
        <f aca="true" t="shared" si="20" ref="BO3:BO18">VLOOKUP($Q3,$M$24:$BQ$40,(7+(BO$1-1)*3),FALSE)</f>
        <v>12</v>
      </c>
      <c r="BP3" s="202" t="s">
        <v>19</v>
      </c>
      <c r="BQ3" s="202">
        <f aca="true" t="shared" si="21" ref="BQ3:BQ18">VLOOKUP($Q3,$M$24:$BQ$40,(9+(BQ$1-1)*3),FALSE)</f>
        <v>0</v>
      </c>
      <c r="BR3" s="204">
        <f>E3</f>
        <v>101</v>
      </c>
      <c r="BS3" s="205" t="str">
        <f aca="true" t="shared" si="22" ref="BS3:BY3">F3</f>
        <v>:</v>
      </c>
      <c r="BT3" s="206">
        <f t="shared" si="22"/>
        <v>23</v>
      </c>
      <c r="BU3" s="207">
        <f t="shared" si="22"/>
        <v>78</v>
      </c>
      <c r="BV3" s="208">
        <f t="shared" si="22"/>
        <v>28</v>
      </c>
      <c r="BW3" s="207">
        <f t="shared" si="22"/>
        <v>13</v>
      </c>
      <c r="BX3" s="207">
        <f t="shared" si="22"/>
        <v>2</v>
      </c>
      <c r="BY3" s="209">
        <f t="shared" si="22"/>
        <v>1</v>
      </c>
      <c r="BZ3" s="197">
        <v>1</v>
      </c>
      <c r="CB3" s="184">
        <v>1</v>
      </c>
      <c r="CC3" s="210">
        <f>I24</f>
        <v>27</v>
      </c>
      <c r="CD3" s="184">
        <f>LARGE($CC$3:$CC$19,CB3)</f>
        <v>28</v>
      </c>
      <c r="CE3" s="184">
        <f>COUNTIF($CD$3:$CD$19,CC3)</f>
        <v>3</v>
      </c>
      <c r="CF3" s="186">
        <f aca="true" t="shared" si="23" ref="CF3:CF9">IF(CD3=CD2,"x",0)</f>
        <v>0</v>
      </c>
      <c r="CG3" s="184">
        <f>MATCH(CD3,$CC$3:$CC$19,0)</f>
        <v>2</v>
      </c>
      <c r="CH3" s="186">
        <f ca="1">IF(CF3="x",CH2+(MATCH(CD3,OFFSET($CC$3,CH2,0):OFFSET($CC$3,16,0),0)),CG3)</f>
        <v>2</v>
      </c>
      <c r="CI3" s="184">
        <f>MATCH(CB3,$CH$3:$CH$19,0)</f>
        <v>2</v>
      </c>
    </row>
    <row r="4" spans="2:87" s="177" customFormat="1" ht="19.5" customHeight="1">
      <c r="B4" s="211">
        <v>2</v>
      </c>
      <c r="C4" s="212" t="str">
        <f aca="true" t="shared" si="24" ref="C4:C19">VLOOKUP(B4,$M$24:$R$40,6,FALSE)</f>
        <v>Edgars Caics</v>
      </c>
      <c r="D4" s="213"/>
      <c r="E4" s="214">
        <f aca="true" t="shared" si="25" ref="E4:E19">VLOOKUP(B4,$A$24:$L$40,5,FALSE)</f>
        <v>114</v>
      </c>
      <c r="F4" s="215" t="s">
        <v>19</v>
      </c>
      <c r="G4" s="216">
        <f aca="true" t="shared" si="26" ref="G4:G19">VLOOKUP(B4,$A$24:$L$40,7,FALSE)</f>
        <v>22</v>
      </c>
      <c r="H4" s="217">
        <f aca="true" t="shared" si="27" ref="H4:H19">VLOOKUP(B4,$A$24:$L$40,8,FALSE)</f>
        <v>92</v>
      </c>
      <c r="I4" s="218">
        <f aca="true" t="shared" si="28" ref="I4:I19">VLOOKUP(B4,$A$24:$L$40,9,FALSE)</f>
        <v>27</v>
      </c>
      <c r="J4" s="217">
        <f aca="true" t="shared" si="29" ref="J4:J19">VLOOKUP(B4,$A$24:$L$40,10,FALSE)</f>
        <v>12</v>
      </c>
      <c r="K4" s="217">
        <f aca="true" t="shared" si="30" ref="K4:K19">VLOOKUP(B4,$A$24:$L$40,11,FALSE)</f>
        <v>3</v>
      </c>
      <c r="L4" s="219">
        <f aca="true" t="shared" si="31" ref="L4:L19">VLOOKUP(B4,$A$24:$L$40,12,FALSE)</f>
        <v>1</v>
      </c>
      <c r="P4" s="196">
        <f aca="true" t="shared" si="32" ref="P4:P19">VLOOKUP(Q4,$M$24:$R$40,5,FALSE)</f>
        <v>1</v>
      </c>
      <c r="Q4" s="220">
        <v>2</v>
      </c>
      <c r="R4" s="221" t="str">
        <f aca="true" t="shared" si="33" ref="R4:R19">VLOOKUP(Q4,$M$24:$R$40,6,FALSE)</f>
        <v>Edgars Caics</v>
      </c>
      <c r="S4" s="222">
        <f>X3</f>
        <v>2</v>
      </c>
      <c r="T4" s="223" t="s">
        <v>19</v>
      </c>
      <c r="U4" s="224">
        <f>V3</f>
        <v>2</v>
      </c>
      <c r="V4" s="200"/>
      <c r="W4" s="200"/>
      <c r="X4" s="200"/>
      <c r="Y4" s="201">
        <f>VLOOKUP($Q4,$M$24:$BQ$40,(7+(Y$1-1)*3),FALSE)</f>
        <v>5</v>
      </c>
      <c r="Z4" s="202" t="s">
        <v>19</v>
      </c>
      <c r="AA4" s="203">
        <f>VLOOKUP($Q4,$M$24:$BQ$40,(9+(AA$1-1)*3),FALSE)</f>
        <v>2</v>
      </c>
      <c r="AB4" s="201">
        <f>VLOOKUP($Q4,$M$24:$BQ$40,(7+(AB$1-1)*3),FALSE)</f>
        <v>2</v>
      </c>
      <c r="AC4" s="202" t="s">
        <v>19</v>
      </c>
      <c r="AD4" s="203">
        <f>VLOOKUP($Q4,$M$24:$BQ$40,(9+(AD$1-1)*3),FALSE)</f>
        <v>2</v>
      </c>
      <c r="AE4" s="201">
        <f>VLOOKUP($Q4,$M$24:$BQ$40,(7+(AE$1-1)*3),FALSE)</f>
        <v>5</v>
      </c>
      <c r="AF4" s="202" t="s">
        <v>19</v>
      </c>
      <c r="AG4" s="203">
        <f>VLOOKUP($Q4,$M$24:$BQ$40,(9+(AG$1-1)*3),FALSE)</f>
        <v>2</v>
      </c>
      <c r="AH4" s="201">
        <f>VLOOKUP($Q4,$M$24:$BQ$40,(7+(AH$1-1)*3),FALSE)</f>
        <v>4</v>
      </c>
      <c r="AI4" s="202" t="s">
        <v>19</v>
      </c>
      <c r="AJ4" s="203">
        <f>VLOOKUP($Q4,$M$24:$BQ$40,(9+(AJ$1-1)*3),FALSE)</f>
        <v>0</v>
      </c>
      <c r="AK4" s="201">
        <f t="shared" si="0"/>
        <v>3</v>
      </c>
      <c r="AL4" s="202" t="s">
        <v>19</v>
      </c>
      <c r="AM4" s="203">
        <f t="shared" si="1"/>
        <v>3</v>
      </c>
      <c r="AN4" s="201">
        <f t="shared" si="2"/>
        <v>4</v>
      </c>
      <c r="AO4" s="202" t="s">
        <v>19</v>
      </c>
      <c r="AP4" s="203">
        <f t="shared" si="3"/>
        <v>6</v>
      </c>
      <c r="AQ4" s="201">
        <f t="shared" si="4"/>
        <v>5</v>
      </c>
      <c r="AR4" s="202" t="s">
        <v>19</v>
      </c>
      <c r="AS4" s="203">
        <f t="shared" si="5"/>
        <v>1</v>
      </c>
      <c r="AT4" s="201">
        <f t="shared" si="6"/>
        <v>13</v>
      </c>
      <c r="AU4" s="202" t="s">
        <v>19</v>
      </c>
      <c r="AV4" s="203">
        <f t="shared" si="7"/>
        <v>0</v>
      </c>
      <c r="AW4" s="201">
        <f t="shared" si="8"/>
        <v>11</v>
      </c>
      <c r="AX4" s="202" t="s">
        <v>19</v>
      </c>
      <c r="AY4" s="203">
        <f t="shared" si="9"/>
        <v>2</v>
      </c>
      <c r="AZ4" s="201">
        <f t="shared" si="10"/>
        <v>9</v>
      </c>
      <c r="BA4" s="202" t="s">
        <v>19</v>
      </c>
      <c r="BB4" s="203">
        <f t="shared" si="11"/>
        <v>0</v>
      </c>
      <c r="BC4" s="201">
        <f t="shared" si="12"/>
        <v>9</v>
      </c>
      <c r="BD4" s="202" t="s">
        <v>19</v>
      </c>
      <c r="BE4" s="203">
        <f t="shared" si="13"/>
        <v>0</v>
      </c>
      <c r="BF4" s="201">
        <f t="shared" si="14"/>
        <v>7</v>
      </c>
      <c r="BG4" s="202" t="s">
        <v>19</v>
      </c>
      <c r="BH4" s="203">
        <f t="shared" si="15"/>
        <v>1</v>
      </c>
      <c r="BI4" s="201">
        <f t="shared" si="16"/>
        <v>8</v>
      </c>
      <c r="BJ4" s="202" t="s">
        <v>19</v>
      </c>
      <c r="BK4" s="203">
        <f t="shared" si="17"/>
        <v>1</v>
      </c>
      <c r="BL4" s="201">
        <f t="shared" si="18"/>
        <v>16</v>
      </c>
      <c r="BM4" s="202" t="s">
        <v>19</v>
      </c>
      <c r="BN4" s="203">
        <f t="shared" si="19"/>
        <v>0</v>
      </c>
      <c r="BO4" s="201">
        <f t="shared" si="20"/>
        <v>11</v>
      </c>
      <c r="BP4" s="202" t="s">
        <v>19</v>
      </c>
      <c r="BQ4" s="202">
        <f t="shared" si="21"/>
        <v>0</v>
      </c>
      <c r="BR4" s="225">
        <f aca="true" t="shared" si="34" ref="BR4:BR19">E4</f>
        <v>114</v>
      </c>
      <c r="BS4" s="226" t="str">
        <f aca="true" t="shared" si="35" ref="BS4:BS19">F4</f>
        <v>:</v>
      </c>
      <c r="BT4" s="227">
        <f aca="true" t="shared" si="36" ref="BT4:BT19">G4</f>
        <v>22</v>
      </c>
      <c r="BU4" s="228">
        <f aca="true" t="shared" si="37" ref="BU4:BU19">H4</f>
        <v>92</v>
      </c>
      <c r="BV4" s="229">
        <f aca="true" t="shared" si="38" ref="BV4:BV19">I4</f>
        <v>27</v>
      </c>
      <c r="BW4" s="228">
        <f aca="true" t="shared" si="39" ref="BW4:BW19">J4</f>
        <v>12</v>
      </c>
      <c r="BX4" s="228">
        <f aca="true" t="shared" si="40" ref="BX4:BX19">K4</f>
        <v>3</v>
      </c>
      <c r="BY4" s="230">
        <f aca="true" t="shared" si="41" ref="BY4:BY19">L4</f>
        <v>1</v>
      </c>
      <c r="BZ4" s="220">
        <v>2</v>
      </c>
      <c r="CB4" s="184">
        <v>2</v>
      </c>
      <c r="CC4" s="210">
        <f aca="true" t="shared" si="42" ref="CC4:CC9">I25</f>
        <v>28</v>
      </c>
      <c r="CD4" s="184">
        <f aca="true" t="shared" si="43" ref="CD4:CD19">LARGE($CC$3:$CC$19,CB4)</f>
        <v>27</v>
      </c>
      <c r="CE4" s="184">
        <f aca="true" t="shared" si="44" ref="CE4:CE19">COUNTIF($CD$3:$CD$19,CC4)</f>
        <v>1</v>
      </c>
      <c r="CF4" s="186">
        <f t="shared" si="23"/>
        <v>0</v>
      </c>
      <c r="CG4" s="184">
        <f aca="true" t="shared" si="45" ref="CG4:CG19">MATCH(CD4,$CC$3:$CC$19,0)</f>
        <v>1</v>
      </c>
      <c r="CH4" s="186">
        <f ca="1">IF(CF4="x",CH3+(MATCH(CD4,OFFSET($CC$3,CH3,0):OFFSET($CC$3,16,0),0)),CG4)</f>
        <v>1</v>
      </c>
      <c r="CI4" s="184">
        <f aca="true" t="shared" si="46" ref="CI4:CI19">MATCH(CB4,$CH$3:$CH$19,0)</f>
        <v>1</v>
      </c>
    </row>
    <row r="5" spans="2:87" s="177" customFormat="1" ht="19.5" customHeight="1">
      <c r="B5" s="211">
        <v>3</v>
      </c>
      <c r="C5" s="212" t="str">
        <f t="shared" si="24"/>
        <v>Artūrs Verčins</v>
      </c>
      <c r="D5" s="213"/>
      <c r="E5" s="214">
        <f t="shared" si="25"/>
        <v>70</v>
      </c>
      <c r="F5" s="215" t="s">
        <v>19</v>
      </c>
      <c r="G5" s="216">
        <f t="shared" si="26"/>
        <v>24</v>
      </c>
      <c r="H5" s="217">
        <f t="shared" si="27"/>
        <v>46</v>
      </c>
      <c r="I5" s="218">
        <f t="shared" si="28"/>
        <v>27</v>
      </c>
      <c r="J5" s="217">
        <f t="shared" si="29"/>
        <v>13</v>
      </c>
      <c r="K5" s="217">
        <f t="shared" si="30"/>
        <v>1</v>
      </c>
      <c r="L5" s="219">
        <f t="shared" si="31"/>
        <v>2</v>
      </c>
      <c r="P5" s="196">
        <f t="shared" si="32"/>
        <v>5</v>
      </c>
      <c r="Q5" s="220">
        <v>3</v>
      </c>
      <c r="R5" s="221" t="str">
        <f t="shared" si="33"/>
        <v>Artūrs Verčins</v>
      </c>
      <c r="S5" s="222">
        <f>AA3</f>
        <v>3</v>
      </c>
      <c r="T5" s="223" t="s">
        <v>19</v>
      </c>
      <c r="U5" s="224">
        <f>Y3</f>
        <v>3</v>
      </c>
      <c r="V5" s="231">
        <f>AA4</f>
        <v>2</v>
      </c>
      <c r="W5" s="232" t="s">
        <v>19</v>
      </c>
      <c r="X5" s="224">
        <f>Y4</f>
        <v>5</v>
      </c>
      <c r="Y5" s="200"/>
      <c r="Z5" s="233"/>
      <c r="AA5" s="200"/>
      <c r="AB5" s="201">
        <f>VLOOKUP($Q5,$M$24:$BQ$40,(7+(AB$1-1)*3),FALSE)</f>
        <v>4</v>
      </c>
      <c r="AC5" s="202" t="s">
        <v>19</v>
      </c>
      <c r="AD5" s="203">
        <f>VLOOKUP($Q5,$M$24:$BQ$40,(9+(AD$1-1)*3),FALSE)</f>
        <v>3</v>
      </c>
      <c r="AE5" s="201">
        <f>VLOOKUP($Q5,$M$24:$BQ$40,(7+(AE$1-1)*3),FALSE)</f>
        <v>0</v>
      </c>
      <c r="AF5" s="202" t="s">
        <v>19</v>
      </c>
      <c r="AG5" s="203">
        <f>VLOOKUP($Q5,$M$24:$BQ$40,(9+(AG$1-1)*3),FALSE)</f>
        <v>3</v>
      </c>
      <c r="AH5" s="201">
        <f>VLOOKUP($Q5,$M$24:$BQ$40,(7+(AH$1-1)*3),FALSE)</f>
        <v>2</v>
      </c>
      <c r="AI5" s="202" t="s">
        <v>19</v>
      </c>
      <c r="AJ5" s="203">
        <f>VLOOKUP($Q5,$M$24:$BQ$40,(9+(AJ$1-1)*3),FALSE)</f>
        <v>1</v>
      </c>
      <c r="AK5" s="201">
        <f t="shared" si="0"/>
        <v>3</v>
      </c>
      <c r="AL5" s="202" t="s">
        <v>19</v>
      </c>
      <c r="AM5" s="203">
        <f t="shared" si="1"/>
        <v>1</v>
      </c>
      <c r="AN5" s="201">
        <f t="shared" si="2"/>
        <v>5</v>
      </c>
      <c r="AO5" s="202" t="s">
        <v>19</v>
      </c>
      <c r="AP5" s="203">
        <f t="shared" si="3"/>
        <v>3</v>
      </c>
      <c r="AQ5" s="201">
        <f t="shared" si="4"/>
        <v>10</v>
      </c>
      <c r="AR5" s="202" t="s">
        <v>19</v>
      </c>
      <c r="AS5" s="203">
        <f t="shared" si="5"/>
        <v>1</v>
      </c>
      <c r="AT5" s="201">
        <f t="shared" si="6"/>
        <v>4</v>
      </c>
      <c r="AU5" s="202" t="s">
        <v>19</v>
      </c>
      <c r="AV5" s="203">
        <f t="shared" si="7"/>
        <v>1</v>
      </c>
      <c r="AW5" s="201">
        <f t="shared" si="8"/>
        <v>5</v>
      </c>
      <c r="AX5" s="202" t="s">
        <v>19</v>
      </c>
      <c r="AY5" s="203">
        <f t="shared" si="9"/>
        <v>1</v>
      </c>
      <c r="AZ5" s="201">
        <f t="shared" si="10"/>
        <v>7</v>
      </c>
      <c r="BA5" s="202" t="s">
        <v>19</v>
      </c>
      <c r="BB5" s="203">
        <f t="shared" si="11"/>
        <v>0</v>
      </c>
      <c r="BC5" s="201">
        <f t="shared" si="12"/>
        <v>3</v>
      </c>
      <c r="BD5" s="202" t="s">
        <v>19</v>
      </c>
      <c r="BE5" s="203">
        <f t="shared" si="13"/>
        <v>1</v>
      </c>
      <c r="BF5" s="201">
        <f t="shared" si="14"/>
        <v>5</v>
      </c>
      <c r="BG5" s="202" t="s">
        <v>19</v>
      </c>
      <c r="BH5" s="203">
        <f t="shared" si="15"/>
        <v>1</v>
      </c>
      <c r="BI5" s="201">
        <f t="shared" si="16"/>
        <v>6</v>
      </c>
      <c r="BJ5" s="202" t="s">
        <v>19</v>
      </c>
      <c r="BK5" s="203">
        <f t="shared" si="17"/>
        <v>0</v>
      </c>
      <c r="BL5" s="201">
        <f t="shared" si="18"/>
        <v>6</v>
      </c>
      <c r="BM5" s="202" t="s">
        <v>19</v>
      </c>
      <c r="BN5" s="203">
        <f t="shared" si="19"/>
        <v>0</v>
      </c>
      <c r="BO5" s="201">
        <f t="shared" si="20"/>
        <v>5</v>
      </c>
      <c r="BP5" s="202" t="s">
        <v>19</v>
      </c>
      <c r="BQ5" s="202">
        <f t="shared" si="21"/>
        <v>0</v>
      </c>
      <c r="BR5" s="225">
        <f t="shared" si="34"/>
        <v>70</v>
      </c>
      <c r="BS5" s="226" t="str">
        <f t="shared" si="35"/>
        <v>:</v>
      </c>
      <c r="BT5" s="227">
        <f t="shared" si="36"/>
        <v>24</v>
      </c>
      <c r="BU5" s="228">
        <f t="shared" si="37"/>
        <v>46</v>
      </c>
      <c r="BV5" s="229">
        <f t="shared" si="38"/>
        <v>27</v>
      </c>
      <c r="BW5" s="228">
        <f t="shared" si="39"/>
        <v>13</v>
      </c>
      <c r="BX5" s="228">
        <f t="shared" si="40"/>
        <v>1</v>
      </c>
      <c r="BY5" s="230">
        <f t="shared" si="41"/>
        <v>2</v>
      </c>
      <c r="BZ5" s="220">
        <v>3</v>
      </c>
      <c r="CB5" s="184">
        <v>3</v>
      </c>
      <c r="CC5" s="210">
        <f t="shared" si="42"/>
        <v>25</v>
      </c>
      <c r="CD5" s="184">
        <f t="shared" si="43"/>
        <v>27</v>
      </c>
      <c r="CE5" s="184">
        <f t="shared" si="44"/>
        <v>1</v>
      </c>
      <c r="CF5" s="186" t="str">
        <f t="shared" si="23"/>
        <v>x</v>
      </c>
      <c r="CG5" s="184">
        <f t="shared" si="45"/>
        <v>1</v>
      </c>
      <c r="CH5" s="186">
        <f ca="1">IF(CF5="x",CH4+(MATCH(CD5,OFFSET($CC$3,CH4,0):OFFSET($CC$3,16,0),0)),CG5)</f>
        <v>5</v>
      </c>
      <c r="CI5" s="184">
        <f t="shared" si="46"/>
        <v>5</v>
      </c>
    </row>
    <row r="6" spans="2:87" s="177" customFormat="1" ht="19.5" customHeight="1">
      <c r="B6" s="211">
        <v>4</v>
      </c>
      <c r="C6" s="212" t="str">
        <f t="shared" si="24"/>
        <v>Sandis Kadakovskis</v>
      </c>
      <c r="D6" s="213"/>
      <c r="E6" s="214">
        <f t="shared" si="25"/>
        <v>62</v>
      </c>
      <c r="F6" s="215" t="s">
        <v>19</v>
      </c>
      <c r="G6" s="216">
        <f t="shared" si="26"/>
        <v>27</v>
      </c>
      <c r="H6" s="217">
        <f t="shared" si="27"/>
        <v>35</v>
      </c>
      <c r="I6" s="218">
        <f t="shared" si="28"/>
        <v>27</v>
      </c>
      <c r="J6" s="217">
        <f t="shared" si="29"/>
        <v>13</v>
      </c>
      <c r="K6" s="217">
        <f t="shared" si="30"/>
        <v>1</v>
      </c>
      <c r="L6" s="219">
        <f t="shared" si="31"/>
        <v>2</v>
      </c>
      <c r="P6" s="196">
        <f t="shared" si="32"/>
        <v>6</v>
      </c>
      <c r="Q6" s="220">
        <v>4</v>
      </c>
      <c r="R6" s="221" t="str">
        <f t="shared" si="33"/>
        <v>Sandis Kadakovskis</v>
      </c>
      <c r="S6" s="222">
        <f>AD3</f>
        <v>3</v>
      </c>
      <c r="T6" s="223" t="s">
        <v>19</v>
      </c>
      <c r="U6" s="224">
        <f>AB3</f>
        <v>1</v>
      </c>
      <c r="V6" s="231">
        <f>AD4</f>
        <v>2</v>
      </c>
      <c r="W6" s="232" t="s">
        <v>19</v>
      </c>
      <c r="X6" s="224">
        <f>AB4</f>
        <v>2</v>
      </c>
      <c r="Y6" s="231">
        <f>AD5</f>
        <v>3</v>
      </c>
      <c r="Z6" s="232" t="s">
        <v>19</v>
      </c>
      <c r="AA6" s="224">
        <f>AB5</f>
        <v>4</v>
      </c>
      <c r="AB6" s="200"/>
      <c r="AC6" s="233"/>
      <c r="AD6" s="200"/>
      <c r="AE6" s="201">
        <f>VLOOKUP($Q6,$M$24:$BQ$40,(7+(AE$1-1)*3),FALSE)</f>
        <v>3</v>
      </c>
      <c r="AF6" s="202" t="s">
        <v>19</v>
      </c>
      <c r="AG6" s="203">
        <f>VLOOKUP($Q6,$M$24:$BQ$40,(9+(AG$1-1)*3),FALSE)</f>
        <v>2</v>
      </c>
      <c r="AH6" s="201">
        <f>VLOOKUP($Q6,$M$24:$BQ$40,(7+(AH$1-1)*3),FALSE)</f>
        <v>3</v>
      </c>
      <c r="AI6" s="202" t="s">
        <v>19</v>
      </c>
      <c r="AJ6" s="203">
        <f>VLOOKUP($Q6,$M$24:$BQ$40,(9+(AJ$1-1)*3),FALSE)</f>
        <v>2</v>
      </c>
      <c r="AK6" s="201">
        <f t="shared" si="0"/>
        <v>1</v>
      </c>
      <c r="AL6" s="202" t="s">
        <v>19</v>
      </c>
      <c r="AM6" s="203">
        <f t="shared" si="1"/>
        <v>4</v>
      </c>
      <c r="AN6" s="201">
        <f t="shared" si="2"/>
        <v>4</v>
      </c>
      <c r="AO6" s="202" t="s">
        <v>19</v>
      </c>
      <c r="AP6" s="203">
        <f t="shared" si="3"/>
        <v>1</v>
      </c>
      <c r="AQ6" s="201">
        <f t="shared" si="4"/>
        <v>3</v>
      </c>
      <c r="AR6" s="202" t="s">
        <v>19</v>
      </c>
      <c r="AS6" s="203">
        <f t="shared" si="5"/>
        <v>2</v>
      </c>
      <c r="AT6" s="201">
        <f t="shared" si="6"/>
        <v>3</v>
      </c>
      <c r="AU6" s="202" t="s">
        <v>19</v>
      </c>
      <c r="AV6" s="203">
        <f t="shared" si="7"/>
        <v>2</v>
      </c>
      <c r="AW6" s="201">
        <f t="shared" si="8"/>
        <v>3</v>
      </c>
      <c r="AX6" s="202" t="s">
        <v>19</v>
      </c>
      <c r="AY6" s="203">
        <f t="shared" si="9"/>
        <v>2</v>
      </c>
      <c r="AZ6" s="201">
        <f t="shared" si="10"/>
        <v>5</v>
      </c>
      <c r="BA6" s="202" t="s">
        <v>19</v>
      </c>
      <c r="BB6" s="203">
        <f t="shared" si="11"/>
        <v>2</v>
      </c>
      <c r="BC6" s="201">
        <f t="shared" si="12"/>
        <v>3</v>
      </c>
      <c r="BD6" s="202" t="s">
        <v>19</v>
      </c>
      <c r="BE6" s="203">
        <f t="shared" si="13"/>
        <v>1</v>
      </c>
      <c r="BF6" s="201">
        <f t="shared" si="14"/>
        <v>7</v>
      </c>
      <c r="BG6" s="202" t="s">
        <v>19</v>
      </c>
      <c r="BH6" s="203">
        <f t="shared" si="15"/>
        <v>0</v>
      </c>
      <c r="BI6" s="201">
        <f t="shared" si="16"/>
        <v>3</v>
      </c>
      <c r="BJ6" s="202" t="s">
        <v>19</v>
      </c>
      <c r="BK6" s="203">
        <f t="shared" si="17"/>
        <v>2</v>
      </c>
      <c r="BL6" s="201">
        <f t="shared" si="18"/>
        <v>7</v>
      </c>
      <c r="BM6" s="202" t="s">
        <v>19</v>
      </c>
      <c r="BN6" s="203">
        <f t="shared" si="19"/>
        <v>0</v>
      </c>
      <c r="BO6" s="201">
        <f t="shared" si="20"/>
        <v>9</v>
      </c>
      <c r="BP6" s="202" t="s">
        <v>19</v>
      </c>
      <c r="BQ6" s="202">
        <f t="shared" si="21"/>
        <v>0</v>
      </c>
      <c r="BR6" s="225">
        <f t="shared" si="34"/>
        <v>62</v>
      </c>
      <c r="BS6" s="226" t="str">
        <f t="shared" si="35"/>
        <v>:</v>
      </c>
      <c r="BT6" s="227">
        <f t="shared" si="36"/>
        <v>27</v>
      </c>
      <c r="BU6" s="228">
        <f t="shared" si="37"/>
        <v>35</v>
      </c>
      <c r="BV6" s="229">
        <f t="shared" si="38"/>
        <v>27</v>
      </c>
      <c r="BW6" s="228">
        <f t="shared" si="39"/>
        <v>13</v>
      </c>
      <c r="BX6" s="228">
        <f t="shared" si="40"/>
        <v>1</v>
      </c>
      <c r="BY6" s="230">
        <f t="shared" si="41"/>
        <v>2</v>
      </c>
      <c r="BZ6" s="220">
        <v>4</v>
      </c>
      <c r="CB6" s="184">
        <v>4</v>
      </c>
      <c r="CC6" s="210">
        <f t="shared" si="42"/>
        <v>22</v>
      </c>
      <c r="CD6" s="184">
        <f t="shared" si="43"/>
        <v>27</v>
      </c>
      <c r="CE6" s="184">
        <f t="shared" si="44"/>
        <v>2</v>
      </c>
      <c r="CF6" s="186" t="str">
        <f t="shared" si="23"/>
        <v>x</v>
      </c>
      <c r="CG6" s="184">
        <f t="shared" si="45"/>
        <v>1</v>
      </c>
      <c r="CH6" s="186">
        <f ca="1">IF(CF6="x",CH5+(MATCH(CD6,OFFSET($CC$3,CH5,0):OFFSET($CC$3,16,0),0)),CG6)</f>
        <v>6</v>
      </c>
      <c r="CI6" s="184">
        <f t="shared" si="46"/>
        <v>6</v>
      </c>
    </row>
    <row r="7" spans="2:87" s="177" customFormat="1" ht="19.5" customHeight="1">
      <c r="B7" s="211">
        <v>5</v>
      </c>
      <c r="C7" s="212" t="str">
        <f t="shared" si="24"/>
        <v>Edijs Treigūts</v>
      </c>
      <c r="D7" s="213"/>
      <c r="E7" s="214">
        <f t="shared" si="25"/>
        <v>78</v>
      </c>
      <c r="F7" s="215" t="s">
        <v>19</v>
      </c>
      <c r="G7" s="216">
        <f t="shared" si="26"/>
        <v>26</v>
      </c>
      <c r="H7" s="217">
        <f t="shared" si="27"/>
        <v>52</v>
      </c>
      <c r="I7" s="218">
        <f t="shared" si="28"/>
        <v>25</v>
      </c>
      <c r="J7" s="217">
        <f t="shared" si="29"/>
        <v>12</v>
      </c>
      <c r="K7" s="217">
        <f t="shared" si="30"/>
        <v>1</v>
      </c>
      <c r="L7" s="219">
        <f t="shared" si="31"/>
        <v>3</v>
      </c>
      <c r="P7" s="196">
        <f t="shared" si="32"/>
        <v>3</v>
      </c>
      <c r="Q7" s="220">
        <v>5</v>
      </c>
      <c r="R7" s="221" t="str">
        <f t="shared" si="33"/>
        <v>Edijs Treigūts</v>
      </c>
      <c r="S7" s="222">
        <f>AG3</f>
        <v>1</v>
      </c>
      <c r="T7" s="223" t="s">
        <v>19</v>
      </c>
      <c r="U7" s="224">
        <f>AE3</f>
        <v>2</v>
      </c>
      <c r="V7" s="231">
        <f>AG4</f>
        <v>2</v>
      </c>
      <c r="W7" s="232" t="s">
        <v>19</v>
      </c>
      <c r="X7" s="224">
        <f>AE4</f>
        <v>5</v>
      </c>
      <c r="Y7" s="231">
        <f>AG5</f>
        <v>3</v>
      </c>
      <c r="Z7" s="232" t="s">
        <v>19</v>
      </c>
      <c r="AA7" s="224">
        <f>AE5</f>
        <v>0</v>
      </c>
      <c r="AB7" s="231">
        <f>AG6</f>
        <v>2</v>
      </c>
      <c r="AC7" s="232" t="s">
        <v>19</v>
      </c>
      <c r="AD7" s="224">
        <f>AE6</f>
        <v>3</v>
      </c>
      <c r="AE7" s="200"/>
      <c r="AF7" s="233"/>
      <c r="AG7" s="200"/>
      <c r="AH7" s="201">
        <f>VLOOKUP($Q7,$M$24:$BQ$40,(7+(AH$1-1)*3),FALSE)</f>
        <v>5</v>
      </c>
      <c r="AI7" s="202" t="s">
        <v>19</v>
      </c>
      <c r="AJ7" s="203">
        <f>VLOOKUP($Q7,$M$24:$BQ$40,(9+(AJ$1-1)*3),FALSE)</f>
        <v>2</v>
      </c>
      <c r="AK7" s="201">
        <f t="shared" si="0"/>
        <v>4</v>
      </c>
      <c r="AL7" s="202" t="s">
        <v>19</v>
      </c>
      <c r="AM7" s="203">
        <f t="shared" si="1"/>
        <v>4</v>
      </c>
      <c r="AN7" s="201">
        <f t="shared" si="2"/>
        <v>6</v>
      </c>
      <c r="AO7" s="202" t="s">
        <v>19</v>
      </c>
      <c r="AP7" s="203">
        <f t="shared" si="3"/>
        <v>2</v>
      </c>
      <c r="AQ7" s="201">
        <f t="shared" si="4"/>
        <v>3</v>
      </c>
      <c r="AR7" s="202" t="s">
        <v>19</v>
      </c>
      <c r="AS7" s="203">
        <f t="shared" si="5"/>
        <v>2</v>
      </c>
      <c r="AT7" s="201">
        <f t="shared" si="6"/>
        <v>5</v>
      </c>
      <c r="AU7" s="202" t="s">
        <v>19</v>
      </c>
      <c r="AV7" s="203">
        <f t="shared" si="7"/>
        <v>2</v>
      </c>
      <c r="AW7" s="201">
        <f t="shared" si="8"/>
        <v>5</v>
      </c>
      <c r="AX7" s="202" t="s">
        <v>19</v>
      </c>
      <c r="AY7" s="203">
        <f t="shared" si="9"/>
        <v>1</v>
      </c>
      <c r="AZ7" s="201">
        <f t="shared" si="10"/>
        <v>6</v>
      </c>
      <c r="BA7" s="202" t="s">
        <v>19</v>
      </c>
      <c r="BB7" s="203">
        <f t="shared" si="11"/>
        <v>1</v>
      </c>
      <c r="BC7" s="201">
        <f t="shared" si="12"/>
        <v>3</v>
      </c>
      <c r="BD7" s="202" t="s">
        <v>19</v>
      </c>
      <c r="BE7" s="203">
        <f t="shared" si="13"/>
        <v>1</v>
      </c>
      <c r="BF7" s="201">
        <f t="shared" si="14"/>
        <v>7</v>
      </c>
      <c r="BG7" s="202" t="s">
        <v>19</v>
      </c>
      <c r="BH7" s="203">
        <f t="shared" si="15"/>
        <v>1</v>
      </c>
      <c r="BI7" s="201">
        <f t="shared" si="16"/>
        <v>6</v>
      </c>
      <c r="BJ7" s="202" t="s">
        <v>19</v>
      </c>
      <c r="BK7" s="203">
        <f t="shared" si="17"/>
        <v>0</v>
      </c>
      <c r="BL7" s="201">
        <f t="shared" si="18"/>
        <v>10</v>
      </c>
      <c r="BM7" s="202" t="s">
        <v>19</v>
      </c>
      <c r="BN7" s="203">
        <f t="shared" si="19"/>
        <v>0</v>
      </c>
      <c r="BO7" s="201">
        <f t="shared" si="20"/>
        <v>10</v>
      </c>
      <c r="BP7" s="202" t="s">
        <v>19</v>
      </c>
      <c r="BQ7" s="202">
        <f t="shared" si="21"/>
        <v>0</v>
      </c>
      <c r="BR7" s="225">
        <f t="shared" si="34"/>
        <v>78</v>
      </c>
      <c r="BS7" s="226" t="str">
        <f t="shared" si="35"/>
        <v>:</v>
      </c>
      <c r="BT7" s="227">
        <f t="shared" si="36"/>
        <v>26</v>
      </c>
      <c r="BU7" s="228">
        <f t="shared" si="37"/>
        <v>52</v>
      </c>
      <c r="BV7" s="229">
        <f t="shared" si="38"/>
        <v>25</v>
      </c>
      <c r="BW7" s="228">
        <f t="shared" si="39"/>
        <v>12</v>
      </c>
      <c r="BX7" s="228">
        <f t="shared" si="40"/>
        <v>1</v>
      </c>
      <c r="BY7" s="230">
        <f t="shared" si="41"/>
        <v>3</v>
      </c>
      <c r="BZ7" s="220">
        <v>5</v>
      </c>
      <c r="CB7" s="184">
        <v>5</v>
      </c>
      <c r="CC7" s="210">
        <f t="shared" si="42"/>
        <v>27</v>
      </c>
      <c r="CD7" s="184">
        <f t="shared" si="43"/>
        <v>25</v>
      </c>
      <c r="CE7" s="184">
        <f t="shared" si="44"/>
        <v>3</v>
      </c>
      <c r="CF7" s="186">
        <f t="shared" si="23"/>
        <v>0</v>
      </c>
      <c r="CG7" s="184">
        <f t="shared" si="45"/>
        <v>3</v>
      </c>
      <c r="CH7" s="186">
        <f ca="1">IF(CF7="x",CH6+(MATCH(CD7,OFFSET($CC$3,CH6,0):OFFSET($CC$3,16,0),0)),CG7)</f>
        <v>3</v>
      </c>
      <c r="CI7" s="184">
        <f t="shared" si="46"/>
        <v>3</v>
      </c>
    </row>
    <row r="8" spans="2:87" s="177" customFormat="1" ht="19.5" customHeight="1">
      <c r="B8" s="211">
        <v>6</v>
      </c>
      <c r="C8" s="212" t="str">
        <f t="shared" si="24"/>
        <v>Jānis Kalnēvics</v>
      </c>
      <c r="D8" s="213"/>
      <c r="E8" s="214">
        <f t="shared" si="25"/>
        <v>68</v>
      </c>
      <c r="F8" s="215" t="s">
        <v>19</v>
      </c>
      <c r="G8" s="216">
        <f t="shared" si="26"/>
        <v>24</v>
      </c>
      <c r="H8" s="217">
        <f t="shared" si="27"/>
        <v>44</v>
      </c>
      <c r="I8" s="218">
        <f t="shared" si="28"/>
        <v>22</v>
      </c>
      <c r="J8" s="217">
        <f t="shared" si="29"/>
        <v>11</v>
      </c>
      <c r="K8" s="217">
        <f t="shared" si="30"/>
        <v>0</v>
      </c>
      <c r="L8" s="219">
        <f t="shared" si="31"/>
        <v>5</v>
      </c>
      <c r="P8" s="196">
        <f t="shared" si="32"/>
        <v>9</v>
      </c>
      <c r="Q8" s="220">
        <v>6</v>
      </c>
      <c r="R8" s="221" t="str">
        <f t="shared" si="33"/>
        <v>Jānis Kalnēvics</v>
      </c>
      <c r="S8" s="222">
        <f>AJ3</f>
        <v>3</v>
      </c>
      <c r="T8" s="223" t="s">
        <v>19</v>
      </c>
      <c r="U8" s="224">
        <f>AH3</f>
        <v>5</v>
      </c>
      <c r="V8" s="231">
        <f>AJ4</f>
        <v>0</v>
      </c>
      <c r="W8" s="232" t="s">
        <v>19</v>
      </c>
      <c r="X8" s="224">
        <f>AH4</f>
        <v>4</v>
      </c>
      <c r="Y8" s="231">
        <f>AJ5</f>
        <v>1</v>
      </c>
      <c r="Z8" s="232" t="s">
        <v>19</v>
      </c>
      <c r="AA8" s="224">
        <f>AH5</f>
        <v>2</v>
      </c>
      <c r="AB8" s="231">
        <f>AJ6</f>
        <v>2</v>
      </c>
      <c r="AC8" s="232" t="s">
        <v>19</v>
      </c>
      <c r="AD8" s="224">
        <f>AH6</f>
        <v>3</v>
      </c>
      <c r="AE8" s="231">
        <f>AJ7</f>
        <v>2</v>
      </c>
      <c r="AF8" s="232" t="s">
        <v>19</v>
      </c>
      <c r="AG8" s="224">
        <f>AH7</f>
        <v>5</v>
      </c>
      <c r="AH8" s="200"/>
      <c r="AI8" s="233"/>
      <c r="AJ8" s="200"/>
      <c r="AK8" s="201">
        <f t="shared" si="0"/>
        <v>3</v>
      </c>
      <c r="AL8" s="202" t="s">
        <v>19</v>
      </c>
      <c r="AM8" s="203">
        <f t="shared" si="1"/>
        <v>1</v>
      </c>
      <c r="AN8" s="201">
        <f t="shared" si="2"/>
        <v>7</v>
      </c>
      <c r="AO8" s="202" t="s">
        <v>19</v>
      </c>
      <c r="AP8" s="203">
        <f t="shared" si="3"/>
        <v>0</v>
      </c>
      <c r="AQ8" s="201">
        <f t="shared" si="4"/>
        <v>4</v>
      </c>
      <c r="AR8" s="202" t="s">
        <v>19</v>
      </c>
      <c r="AS8" s="203">
        <f t="shared" si="5"/>
        <v>2</v>
      </c>
      <c r="AT8" s="201">
        <f t="shared" si="6"/>
        <v>5</v>
      </c>
      <c r="AU8" s="202" t="s">
        <v>19</v>
      </c>
      <c r="AV8" s="203">
        <f t="shared" si="7"/>
        <v>0</v>
      </c>
      <c r="AW8" s="201">
        <f t="shared" si="8"/>
        <v>4</v>
      </c>
      <c r="AX8" s="202" t="s">
        <v>19</v>
      </c>
      <c r="AY8" s="203">
        <f t="shared" si="9"/>
        <v>0</v>
      </c>
      <c r="AZ8" s="201">
        <f t="shared" si="10"/>
        <v>7</v>
      </c>
      <c r="BA8" s="202" t="s">
        <v>19</v>
      </c>
      <c r="BB8" s="203">
        <f t="shared" si="11"/>
        <v>1</v>
      </c>
      <c r="BC8" s="201">
        <f t="shared" si="12"/>
        <v>6</v>
      </c>
      <c r="BD8" s="202" t="s">
        <v>19</v>
      </c>
      <c r="BE8" s="203">
        <f t="shared" si="13"/>
        <v>1</v>
      </c>
      <c r="BF8" s="201">
        <f t="shared" si="14"/>
        <v>4</v>
      </c>
      <c r="BG8" s="202" t="s">
        <v>19</v>
      </c>
      <c r="BH8" s="203">
        <f t="shared" si="15"/>
        <v>0</v>
      </c>
      <c r="BI8" s="201">
        <f t="shared" si="16"/>
        <v>3</v>
      </c>
      <c r="BJ8" s="202" t="s">
        <v>19</v>
      </c>
      <c r="BK8" s="203">
        <f t="shared" si="17"/>
        <v>0</v>
      </c>
      <c r="BL8" s="201">
        <f t="shared" si="18"/>
        <v>12</v>
      </c>
      <c r="BM8" s="202" t="s">
        <v>19</v>
      </c>
      <c r="BN8" s="203">
        <f t="shared" si="19"/>
        <v>0</v>
      </c>
      <c r="BO8" s="201">
        <f t="shared" si="20"/>
        <v>5</v>
      </c>
      <c r="BP8" s="202" t="s">
        <v>19</v>
      </c>
      <c r="BQ8" s="202">
        <f t="shared" si="21"/>
        <v>0</v>
      </c>
      <c r="BR8" s="225">
        <f t="shared" si="34"/>
        <v>68</v>
      </c>
      <c r="BS8" s="226" t="str">
        <f t="shared" si="35"/>
        <v>:</v>
      </c>
      <c r="BT8" s="227">
        <f t="shared" si="36"/>
        <v>24</v>
      </c>
      <c r="BU8" s="228">
        <f t="shared" si="37"/>
        <v>44</v>
      </c>
      <c r="BV8" s="229">
        <f t="shared" si="38"/>
        <v>22</v>
      </c>
      <c r="BW8" s="228">
        <f t="shared" si="39"/>
        <v>11</v>
      </c>
      <c r="BX8" s="228">
        <f t="shared" si="40"/>
        <v>0</v>
      </c>
      <c r="BY8" s="230">
        <f t="shared" si="41"/>
        <v>5</v>
      </c>
      <c r="BZ8" s="220">
        <v>6</v>
      </c>
      <c r="CB8" s="184">
        <v>6</v>
      </c>
      <c r="CC8" s="210">
        <f t="shared" si="42"/>
        <v>27</v>
      </c>
      <c r="CD8" s="184">
        <f t="shared" si="43"/>
        <v>22</v>
      </c>
      <c r="CE8" s="184">
        <f t="shared" si="44"/>
        <v>3</v>
      </c>
      <c r="CF8" s="186">
        <f t="shared" si="23"/>
        <v>0</v>
      </c>
      <c r="CG8" s="184">
        <f t="shared" si="45"/>
        <v>4</v>
      </c>
      <c r="CH8" s="186">
        <f ca="1">IF(CF8="x",CH7+(MATCH(CD8,OFFSET($CC$3,CH7,0):OFFSET($CC$3,16,0),0)),CG8)</f>
        <v>4</v>
      </c>
      <c r="CI8" s="184">
        <f t="shared" si="46"/>
        <v>4</v>
      </c>
    </row>
    <row r="9" spans="2:87" s="177" customFormat="1" ht="19.5" customHeight="1">
      <c r="B9" s="211">
        <v>7</v>
      </c>
      <c r="C9" s="212" t="str">
        <f t="shared" si="24"/>
        <v>Mikus Saulītis</v>
      </c>
      <c r="D9" s="213"/>
      <c r="E9" s="214">
        <f t="shared" si="25"/>
        <v>71</v>
      </c>
      <c r="F9" s="215" t="s">
        <v>19</v>
      </c>
      <c r="G9" s="216">
        <f t="shared" si="26"/>
        <v>32</v>
      </c>
      <c r="H9" s="217">
        <f t="shared" si="27"/>
        <v>39</v>
      </c>
      <c r="I9" s="218">
        <f t="shared" si="28"/>
        <v>22</v>
      </c>
      <c r="J9" s="217">
        <f t="shared" si="29"/>
        <v>10</v>
      </c>
      <c r="K9" s="217">
        <f t="shared" si="30"/>
        <v>2</v>
      </c>
      <c r="L9" s="219">
        <f t="shared" si="31"/>
        <v>4</v>
      </c>
      <c r="P9" s="196">
        <f t="shared" si="32"/>
        <v>4</v>
      </c>
      <c r="Q9" s="220">
        <v>7</v>
      </c>
      <c r="R9" s="221" t="str">
        <f t="shared" si="33"/>
        <v>Mikus Saulītis</v>
      </c>
      <c r="S9" s="234">
        <f>AM3</f>
        <v>2</v>
      </c>
      <c r="T9" s="232" t="s">
        <v>19</v>
      </c>
      <c r="U9" s="235">
        <f>AK3</f>
        <v>4</v>
      </c>
      <c r="V9" s="236">
        <f>AM4</f>
        <v>3</v>
      </c>
      <c r="W9" s="232" t="s">
        <v>19</v>
      </c>
      <c r="X9" s="235">
        <f>AK4</f>
        <v>3</v>
      </c>
      <c r="Y9" s="236">
        <f>AM5</f>
        <v>1</v>
      </c>
      <c r="Z9" s="232" t="s">
        <v>19</v>
      </c>
      <c r="AA9" s="235">
        <f>AK5</f>
        <v>3</v>
      </c>
      <c r="AB9" s="236">
        <f>AM6</f>
        <v>4</v>
      </c>
      <c r="AC9" s="232" t="s">
        <v>19</v>
      </c>
      <c r="AD9" s="235">
        <f>AK6</f>
        <v>1</v>
      </c>
      <c r="AE9" s="236">
        <f>AM7</f>
        <v>4</v>
      </c>
      <c r="AF9" s="232" t="s">
        <v>19</v>
      </c>
      <c r="AG9" s="235">
        <f>AK7</f>
        <v>4</v>
      </c>
      <c r="AH9" s="236">
        <f>AM8</f>
        <v>1</v>
      </c>
      <c r="AI9" s="232" t="s">
        <v>19</v>
      </c>
      <c r="AJ9" s="235">
        <f>AK8</f>
        <v>3</v>
      </c>
      <c r="AK9" s="200"/>
      <c r="AL9" s="233"/>
      <c r="AM9" s="200"/>
      <c r="AN9" s="201">
        <f t="shared" si="2"/>
        <v>5</v>
      </c>
      <c r="AO9" s="202" t="s">
        <v>19</v>
      </c>
      <c r="AP9" s="203">
        <f t="shared" si="3"/>
        <v>4</v>
      </c>
      <c r="AQ9" s="201">
        <f t="shared" si="4"/>
        <v>2</v>
      </c>
      <c r="AR9" s="202" t="s">
        <v>19</v>
      </c>
      <c r="AS9" s="203">
        <f t="shared" si="5"/>
        <v>1</v>
      </c>
      <c r="AT9" s="201">
        <f t="shared" si="6"/>
        <v>3</v>
      </c>
      <c r="AU9" s="202" t="s">
        <v>19</v>
      </c>
      <c r="AV9" s="203">
        <f t="shared" si="7"/>
        <v>1</v>
      </c>
      <c r="AW9" s="201">
        <f t="shared" si="8"/>
        <v>8</v>
      </c>
      <c r="AX9" s="202" t="s">
        <v>19</v>
      </c>
      <c r="AY9" s="203">
        <f t="shared" si="9"/>
        <v>2</v>
      </c>
      <c r="AZ9" s="201">
        <f t="shared" si="10"/>
        <v>8</v>
      </c>
      <c r="BA9" s="202" t="s">
        <v>19</v>
      </c>
      <c r="BB9" s="203">
        <f t="shared" si="11"/>
        <v>1</v>
      </c>
      <c r="BC9" s="201">
        <f t="shared" si="12"/>
        <v>4</v>
      </c>
      <c r="BD9" s="202" t="s">
        <v>19</v>
      </c>
      <c r="BE9" s="203">
        <f t="shared" si="13"/>
        <v>1</v>
      </c>
      <c r="BF9" s="201">
        <f t="shared" si="14"/>
        <v>5</v>
      </c>
      <c r="BG9" s="202" t="s">
        <v>19</v>
      </c>
      <c r="BH9" s="203">
        <f t="shared" si="15"/>
        <v>0</v>
      </c>
      <c r="BI9" s="201">
        <f t="shared" si="16"/>
        <v>2</v>
      </c>
      <c r="BJ9" s="202" t="s">
        <v>19</v>
      </c>
      <c r="BK9" s="203">
        <f t="shared" si="17"/>
        <v>3</v>
      </c>
      <c r="BL9" s="201">
        <f t="shared" si="18"/>
        <v>11</v>
      </c>
      <c r="BM9" s="202" t="s">
        <v>19</v>
      </c>
      <c r="BN9" s="203">
        <f t="shared" si="19"/>
        <v>1</v>
      </c>
      <c r="BO9" s="201">
        <f t="shared" si="20"/>
        <v>8</v>
      </c>
      <c r="BP9" s="202" t="s">
        <v>19</v>
      </c>
      <c r="BQ9" s="202">
        <f t="shared" si="21"/>
        <v>0</v>
      </c>
      <c r="BR9" s="225">
        <f t="shared" si="34"/>
        <v>71</v>
      </c>
      <c r="BS9" s="226" t="str">
        <f t="shared" si="35"/>
        <v>:</v>
      </c>
      <c r="BT9" s="227">
        <f t="shared" si="36"/>
        <v>32</v>
      </c>
      <c r="BU9" s="228">
        <f t="shared" si="37"/>
        <v>39</v>
      </c>
      <c r="BV9" s="229">
        <f t="shared" si="38"/>
        <v>22</v>
      </c>
      <c r="BW9" s="228">
        <f t="shared" si="39"/>
        <v>10</v>
      </c>
      <c r="BX9" s="228">
        <f t="shared" si="40"/>
        <v>2</v>
      </c>
      <c r="BY9" s="230">
        <f t="shared" si="41"/>
        <v>4</v>
      </c>
      <c r="BZ9" s="220">
        <v>7</v>
      </c>
      <c r="CB9" s="184">
        <v>7</v>
      </c>
      <c r="CC9" s="210">
        <f t="shared" si="42"/>
        <v>17</v>
      </c>
      <c r="CD9" s="184">
        <f t="shared" si="43"/>
        <v>22</v>
      </c>
      <c r="CE9" s="184">
        <f t="shared" si="44"/>
        <v>1</v>
      </c>
      <c r="CF9" s="186" t="str">
        <f t="shared" si="23"/>
        <v>x</v>
      </c>
      <c r="CG9" s="184">
        <f t="shared" si="45"/>
        <v>4</v>
      </c>
      <c r="CH9" s="186">
        <f ca="1">IF(CF9="x",CH8+(MATCH(CD9,OFFSET($CC$3,CH8,0):OFFSET($CC$3,16,0),0)),CG9)</f>
        <v>9</v>
      </c>
      <c r="CI9" s="184">
        <f t="shared" si="46"/>
        <v>8</v>
      </c>
    </row>
    <row r="10" spans="2:87" s="177" customFormat="1" ht="19.5" customHeight="1">
      <c r="B10" s="211">
        <v>8</v>
      </c>
      <c r="C10" s="212" t="str">
        <f t="shared" si="24"/>
        <v>Egīls Belševics</v>
      </c>
      <c r="D10" s="213"/>
      <c r="E10" s="214">
        <f t="shared" si="25"/>
        <v>56</v>
      </c>
      <c r="F10" s="215" t="s">
        <v>19</v>
      </c>
      <c r="G10" s="216">
        <f t="shared" si="26"/>
        <v>53</v>
      </c>
      <c r="H10" s="217">
        <f t="shared" si="27"/>
        <v>3</v>
      </c>
      <c r="I10" s="218">
        <f t="shared" si="28"/>
        <v>17</v>
      </c>
      <c r="J10" s="217">
        <f t="shared" si="29"/>
        <v>8</v>
      </c>
      <c r="K10" s="217">
        <f t="shared" si="30"/>
        <v>1</v>
      </c>
      <c r="L10" s="219">
        <f t="shared" si="31"/>
        <v>7</v>
      </c>
      <c r="P10" s="196">
        <f t="shared" si="32"/>
        <v>7</v>
      </c>
      <c r="Q10" s="237">
        <v>8</v>
      </c>
      <c r="R10" s="238" t="str">
        <f t="shared" si="33"/>
        <v>Egīls Belševics</v>
      </c>
      <c r="S10" s="239">
        <f>AP3</f>
        <v>2</v>
      </c>
      <c r="T10" s="232" t="s">
        <v>19</v>
      </c>
      <c r="U10" s="240">
        <f>AN3</f>
        <v>5</v>
      </c>
      <c r="V10" s="241">
        <f>AP4</f>
        <v>6</v>
      </c>
      <c r="W10" s="232" t="s">
        <v>19</v>
      </c>
      <c r="X10" s="240">
        <f>AN4</f>
        <v>4</v>
      </c>
      <c r="Y10" s="241">
        <f>AP5</f>
        <v>3</v>
      </c>
      <c r="Z10" s="232" t="s">
        <v>19</v>
      </c>
      <c r="AA10" s="240">
        <f>AN5</f>
        <v>5</v>
      </c>
      <c r="AB10" s="241">
        <f>AP6</f>
        <v>1</v>
      </c>
      <c r="AC10" s="232" t="s">
        <v>19</v>
      </c>
      <c r="AD10" s="240">
        <f>AN6</f>
        <v>4</v>
      </c>
      <c r="AE10" s="241">
        <f>AP7</f>
        <v>2</v>
      </c>
      <c r="AF10" s="232" t="s">
        <v>19</v>
      </c>
      <c r="AG10" s="240">
        <f>AN7</f>
        <v>6</v>
      </c>
      <c r="AH10" s="215">
        <f>AP8</f>
        <v>0</v>
      </c>
      <c r="AI10" s="232" t="s">
        <v>19</v>
      </c>
      <c r="AJ10" s="240">
        <f>AN8</f>
        <v>7</v>
      </c>
      <c r="AK10" s="241">
        <f>AP9</f>
        <v>4</v>
      </c>
      <c r="AL10" s="232" t="s">
        <v>19</v>
      </c>
      <c r="AM10" s="240">
        <f>AN9</f>
        <v>5</v>
      </c>
      <c r="AN10" s="200"/>
      <c r="AO10" s="200"/>
      <c r="AP10" s="200"/>
      <c r="AQ10" s="201">
        <f t="shared" si="4"/>
        <v>4</v>
      </c>
      <c r="AR10" s="202" t="s">
        <v>19</v>
      </c>
      <c r="AS10" s="203">
        <f t="shared" si="5"/>
        <v>3</v>
      </c>
      <c r="AT10" s="201">
        <f t="shared" si="6"/>
        <v>3</v>
      </c>
      <c r="AU10" s="202" t="s">
        <v>19</v>
      </c>
      <c r="AV10" s="203">
        <f t="shared" si="7"/>
        <v>3</v>
      </c>
      <c r="AW10" s="201">
        <f t="shared" si="8"/>
        <v>5</v>
      </c>
      <c r="AX10" s="202" t="s">
        <v>19</v>
      </c>
      <c r="AY10" s="203">
        <f t="shared" si="9"/>
        <v>3</v>
      </c>
      <c r="AZ10" s="201">
        <f t="shared" si="10"/>
        <v>5</v>
      </c>
      <c r="BA10" s="202" t="s">
        <v>19</v>
      </c>
      <c r="BB10" s="203">
        <f t="shared" si="11"/>
        <v>3</v>
      </c>
      <c r="BC10" s="201">
        <f t="shared" si="12"/>
        <v>5</v>
      </c>
      <c r="BD10" s="202" t="s">
        <v>19</v>
      </c>
      <c r="BE10" s="203">
        <f t="shared" si="13"/>
        <v>1</v>
      </c>
      <c r="BF10" s="201">
        <f t="shared" si="14"/>
        <v>8</v>
      </c>
      <c r="BG10" s="202" t="s">
        <v>19</v>
      </c>
      <c r="BH10" s="203">
        <f t="shared" si="15"/>
        <v>1</v>
      </c>
      <c r="BI10" s="201">
        <f t="shared" si="16"/>
        <v>0</v>
      </c>
      <c r="BJ10" s="202" t="s">
        <v>19</v>
      </c>
      <c r="BK10" s="203">
        <f t="shared" si="17"/>
        <v>2</v>
      </c>
      <c r="BL10" s="201">
        <f t="shared" si="18"/>
        <v>5</v>
      </c>
      <c r="BM10" s="202" t="s">
        <v>19</v>
      </c>
      <c r="BN10" s="203">
        <f t="shared" si="19"/>
        <v>0</v>
      </c>
      <c r="BO10" s="201">
        <f t="shared" si="20"/>
        <v>3</v>
      </c>
      <c r="BP10" s="202" t="s">
        <v>19</v>
      </c>
      <c r="BQ10" s="202">
        <f t="shared" si="21"/>
        <v>1</v>
      </c>
      <c r="BR10" s="225">
        <f t="shared" si="34"/>
        <v>56</v>
      </c>
      <c r="BS10" s="226" t="str">
        <f t="shared" si="35"/>
        <v>:</v>
      </c>
      <c r="BT10" s="227">
        <f t="shared" si="36"/>
        <v>53</v>
      </c>
      <c r="BU10" s="228">
        <f t="shared" si="37"/>
        <v>3</v>
      </c>
      <c r="BV10" s="229">
        <f t="shared" si="38"/>
        <v>17</v>
      </c>
      <c r="BW10" s="228">
        <f t="shared" si="39"/>
        <v>8</v>
      </c>
      <c r="BX10" s="228">
        <f t="shared" si="40"/>
        <v>1</v>
      </c>
      <c r="BY10" s="230">
        <f t="shared" si="41"/>
        <v>7</v>
      </c>
      <c r="BZ10" s="237">
        <v>8</v>
      </c>
      <c r="CB10" s="184">
        <v>8</v>
      </c>
      <c r="CC10" s="210">
        <f aca="true" t="shared" si="47" ref="CC10:CC19">I31</f>
        <v>14</v>
      </c>
      <c r="CD10" s="184">
        <f t="shared" si="43"/>
        <v>17</v>
      </c>
      <c r="CE10" s="184">
        <f t="shared" si="44"/>
        <v>1</v>
      </c>
      <c r="CF10" s="186">
        <f aca="true" t="shared" si="48" ref="CF10:CF19">IF(CD10=CD9,"x",0)</f>
        <v>0</v>
      </c>
      <c r="CG10" s="184">
        <f t="shared" si="45"/>
        <v>7</v>
      </c>
      <c r="CH10" s="186">
        <f ca="1">IF(CF10="x",CH9+(MATCH(CD10,OFFSET($CC$3,CH9,0):OFFSET($CC$3,16,0),0)),CG10)</f>
        <v>7</v>
      </c>
      <c r="CI10" s="184">
        <f t="shared" si="46"/>
        <v>9</v>
      </c>
    </row>
    <row r="11" spans="2:87" s="177" customFormat="1" ht="19.5" customHeight="1">
      <c r="B11" s="211">
        <v>9</v>
      </c>
      <c r="C11" s="212" t="str">
        <f t="shared" si="24"/>
        <v>Eduards Paķis</v>
      </c>
      <c r="D11" s="213"/>
      <c r="E11" s="214">
        <f t="shared" si="25"/>
        <v>48</v>
      </c>
      <c r="F11" s="215" t="s">
        <v>19</v>
      </c>
      <c r="G11" s="216">
        <f t="shared" si="26"/>
        <v>42</v>
      </c>
      <c r="H11" s="217">
        <f t="shared" si="27"/>
        <v>6</v>
      </c>
      <c r="I11" s="218">
        <f t="shared" si="28"/>
        <v>14</v>
      </c>
      <c r="J11" s="217">
        <f t="shared" si="29"/>
        <v>7</v>
      </c>
      <c r="K11" s="217">
        <f t="shared" si="30"/>
        <v>0</v>
      </c>
      <c r="L11" s="219">
        <f t="shared" si="31"/>
        <v>9</v>
      </c>
      <c r="P11" s="196">
        <f t="shared" si="32"/>
        <v>8</v>
      </c>
      <c r="Q11" s="237">
        <v>9</v>
      </c>
      <c r="R11" s="238" t="str">
        <f t="shared" si="33"/>
        <v>Eduards Paķis</v>
      </c>
      <c r="S11" s="242">
        <f>AS3</f>
        <v>0</v>
      </c>
      <c r="T11" s="232" t="s">
        <v>19</v>
      </c>
      <c r="U11" s="243">
        <f>AQ3</f>
        <v>5</v>
      </c>
      <c r="V11" s="244">
        <f>AS4</f>
        <v>1</v>
      </c>
      <c r="W11" s="232" t="s">
        <v>19</v>
      </c>
      <c r="X11" s="243">
        <f>AQ4</f>
        <v>5</v>
      </c>
      <c r="Y11" s="244">
        <f>AS5</f>
        <v>1</v>
      </c>
      <c r="Z11" s="232" t="s">
        <v>19</v>
      </c>
      <c r="AA11" s="243">
        <f>AQ5</f>
        <v>10</v>
      </c>
      <c r="AB11" s="244">
        <f>AS6</f>
        <v>2</v>
      </c>
      <c r="AC11" s="232" t="s">
        <v>19</v>
      </c>
      <c r="AD11" s="243">
        <f>AQ6</f>
        <v>3</v>
      </c>
      <c r="AE11" s="244">
        <f>AS7</f>
        <v>2</v>
      </c>
      <c r="AF11" s="232" t="s">
        <v>19</v>
      </c>
      <c r="AG11" s="243">
        <f>AQ7</f>
        <v>3</v>
      </c>
      <c r="AH11" s="245">
        <f>AS8</f>
        <v>2</v>
      </c>
      <c r="AI11" s="232" t="s">
        <v>19</v>
      </c>
      <c r="AJ11" s="243">
        <f>AQ8</f>
        <v>4</v>
      </c>
      <c r="AK11" s="244">
        <f>AS9</f>
        <v>1</v>
      </c>
      <c r="AL11" s="232" t="s">
        <v>19</v>
      </c>
      <c r="AM11" s="243">
        <f>AQ9</f>
        <v>2</v>
      </c>
      <c r="AN11" s="244">
        <f>AS10</f>
        <v>3</v>
      </c>
      <c r="AO11" s="232" t="s">
        <v>19</v>
      </c>
      <c r="AP11" s="243">
        <f>AQ10</f>
        <v>4</v>
      </c>
      <c r="AQ11" s="200"/>
      <c r="AR11" s="200"/>
      <c r="AS11" s="200"/>
      <c r="AT11" s="201">
        <f t="shared" si="6"/>
        <v>3</v>
      </c>
      <c r="AU11" s="202" t="s">
        <v>19</v>
      </c>
      <c r="AV11" s="203">
        <f t="shared" si="7"/>
        <v>0</v>
      </c>
      <c r="AW11" s="201">
        <f t="shared" si="8"/>
        <v>3</v>
      </c>
      <c r="AX11" s="202" t="s">
        <v>19</v>
      </c>
      <c r="AY11" s="203">
        <f t="shared" si="9"/>
        <v>0</v>
      </c>
      <c r="AZ11" s="201">
        <f t="shared" si="10"/>
        <v>1</v>
      </c>
      <c r="BA11" s="202" t="s">
        <v>19</v>
      </c>
      <c r="BB11" s="203">
        <f t="shared" si="11"/>
        <v>2</v>
      </c>
      <c r="BC11" s="201">
        <f t="shared" si="12"/>
        <v>5</v>
      </c>
      <c r="BD11" s="202" t="s">
        <v>19</v>
      </c>
      <c r="BE11" s="203">
        <f t="shared" si="13"/>
        <v>0</v>
      </c>
      <c r="BF11" s="201">
        <f t="shared" si="14"/>
        <v>5</v>
      </c>
      <c r="BG11" s="202" t="s">
        <v>19</v>
      </c>
      <c r="BH11" s="203">
        <f t="shared" si="15"/>
        <v>3</v>
      </c>
      <c r="BI11" s="201">
        <f t="shared" si="16"/>
        <v>4</v>
      </c>
      <c r="BJ11" s="202" t="s">
        <v>19</v>
      </c>
      <c r="BK11" s="203">
        <f t="shared" si="17"/>
        <v>0</v>
      </c>
      <c r="BL11" s="201">
        <f t="shared" si="18"/>
        <v>10</v>
      </c>
      <c r="BM11" s="202" t="s">
        <v>19</v>
      </c>
      <c r="BN11" s="203">
        <f t="shared" si="19"/>
        <v>0</v>
      </c>
      <c r="BO11" s="201">
        <f t="shared" si="20"/>
        <v>5</v>
      </c>
      <c r="BP11" s="202" t="s">
        <v>19</v>
      </c>
      <c r="BQ11" s="202">
        <f t="shared" si="21"/>
        <v>1</v>
      </c>
      <c r="BR11" s="225">
        <f t="shared" si="34"/>
        <v>48</v>
      </c>
      <c r="BS11" s="226" t="str">
        <f t="shared" si="35"/>
        <v>:</v>
      </c>
      <c r="BT11" s="227">
        <f t="shared" si="36"/>
        <v>42</v>
      </c>
      <c r="BU11" s="228">
        <f t="shared" si="37"/>
        <v>6</v>
      </c>
      <c r="BV11" s="229">
        <f t="shared" si="38"/>
        <v>14</v>
      </c>
      <c r="BW11" s="228">
        <f t="shared" si="39"/>
        <v>7</v>
      </c>
      <c r="BX11" s="228">
        <f t="shared" si="40"/>
        <v>0</v>
      </c>
      <c r="BY11" s="230">
        <f t="shared" si="41"/>
        <v>9</v>
      </c>
      <c r="BZ11" s="237">
        <v>9</v>
      </c>
      <c r="CB11" s="184">
        <v>9</v>
      </c>
      <c r="CC11" s="210">
        <f t="shared" si="47"/>
        <v>22</v>
      </c>
      <c r="CD11" s="184">
        <f t="shared" si="43"/>
        <v>14</v>
      </c>
      <c r="CE11" s="184">
        <f t="shared" si="44"/>
        <v>2</v>
      </c>
      <c r="CF11" s="186">
        <f t="shared" si="48"/>
        <v>0</v>
      </c>
      <c r="CG11" s="184">
        <f t="shared" si="45"/>
        <v>8</v>
      </c>
      <c r="CH11" s="186">
        <f ca="1">IF(CF11="x",CH10+(MATCH(CD11,OFFSET($CC$3,CH10,0):OFFSET($CC$3,16,0),0)),CG11)</f>
        <v>8</v>
      </c>
      <c r="CI11" s="184">
        <f t="shared" si="46"/>
        <v>7</v>
      </c>
    </row>
    <row r="12" spans="2:87" s="177" customFormat="1" ht="19.5" customHeight="1">
      <c r="B12" s="211">
        <v>10</v>
      </c>
      <c r="C12" s="212" t="str">
        <f t="shared" si="24"/>
        <v>Ēriks Kuharjonoks</v>
      </c>
      <c r="D12" s="213"/>
      <c r="E12" s="214">
        <f t="shared" si="25"/>
        <v>46</v>
      </c>
      <c r="F12" s="215" t="s">
        <v>19</v>
      </c>
      <c r="G12" s="216">
        <f t="shared" si="26"/>
        <v>55</v>
      </c>
      <c r="H12" s="217">
        <f t="shared" si="27"/>
        <v>-9</v>
      </c>
      <c r="I12" s="218">
        <f t="shared" si="28"/>
        <v>13</v>
      </c>
      <c r="J12" s="217">
        <f t="shared" si="29"/>
        <v>5</v>
      </c>
      <c r="K12" s="217">
        <f t="shared" si="30"/>
        <v>3</v>
      </c>
      <c r="L12" s="219">
        <f t="shared" si="31"/>
        <v>8</v>
      </c>
      <c r="P12" s="196">
        <f t="shared" si="32"/>
        <v>10</v>
      </c>
      <c r="Q12" s="237">
        <v>10</v>
      </c>
      <c r="R12" s="246" t="str">
        <f t="shared" si="33"/>
        <v>Ēriks Kuharjonoks</v>
      </c>
      <c r="S12" s="239">
        <f>AV3</f>
        <v>0</v>
      </c>
      <c r="T12" s="215" t="s">
        <v>19</v>
      </c>
      <c r="U12" s="240">
        <f>AT3</f>
        <v>7</v>
      </c>
      <c r="V12" s="241">
        <f>AV4</f>
        <v>0</v>
      </c>
      <c r="W12" s="215" t="s">
        <v>19</v>
      </c>
      <c r="X12" s="240">
        <f>AT4</f>
        <v>13</v>
      </c>
      <c r="Y12" s="241">
        <f>AV5</f>
        <v>1</v>
      </c>
      <c r="Z12" s="215" t="s">
        <v>19</v>
      </c>
      <c r="AA12" s="240">
        <f>AT5</f>
        <v>4</v>
      </c>
      <c r="AB12" s="241">
        <f>AV6</f>
        <v>2</v>
      </c>
      <c r="AC12" s="215" t="s">
        <v>19</v>
      </c>
      <c r="AD12" s="240">
        <f>AT6</f>
        <v>3</v>
      </c>
      <c r="AE12" s="241">
        <f>AV7</f>
        <v>2</v>
      </c>
      <c r="AF12" s="215" t="s">
        <v>19</v>
      </c>
      <c r="AG12" s="243">
        <f>AT7</f>
        <v>5</v>
      </c>
      <c r="AH12" s="241">
        <f>AV8</f>
        <v>0</v>
      </c>
      <c r="AI12" s="215" t="s">
        <v>19</v>
      </c>
      <c r="AJ12" s="240">
        <f>AT8</f>
        <v>5</v>
      </c>
      <c r="AK12" s="241">
        <f>AV9</f>
        <v>1</v>
      </c>
      <c r="AL12" s="215" t="s">
        <v>19</v>
      </c>
      <c r="AM12" s="240">
        <f>AT9</f>
        <v>3</v>
      </c>
      <c r="AN12" s="241">
        <f>AV10</f>
        <v>3</v>
      </c>
      <c r="AO12" s="215" t="s">
        <v>19</v>
      </c>
      <c r="AP12" s="240">
        <f>AT10</f>
        <v>3</v>
      </c>
      <c r="AQ12" s="241">
        <f>AV11</f>
        <v>0</v>
      </c>
      <c r="AR12" s="215" t="s">
        <v>19</v>
      </c>
      <c r="AS12" s="240">
        <f>AT11</f>
        <v>3</v>
      </c>
      <c r="AT12" s="247"/>
      <c r="AU12" s="247"/>
      <c r="AV12" s="248"/>
      <c r="AW12" s="201">
        <f t="shared" si="8"/>
        <v>1</v>
      </c>
      <c r="AX12" s="202" t="s">
        <v>19</v>
      </c>
      <c r="AY12" s="203">
        <f t="shared" si="9"/>
        <v>1</v>
      </c>
      <c r="AZ12" s="201">
        <f t="shared" si="10"/>
        <v>5</v>
      </c>
      <c r="BA12" s="202" t="s">
        <v>19</v>
      </c>
      <c r="BB12" s="203">
        <f t="shared" si="11"/>
        <v>5</v>
      </c>
      <c r="BC12" s="201">
        <f t="shared" si="12"/>
        <v>4</v>
      </c>
      <c r="BD12" s="202" t="s">
        <v>19</v>
      </c>
      <c r="BE12" s="203">
        <f t="shared" si="13"/>
        <v>0</v>
      </c>
      <c r="BF12" s="201">
        <f t="shared" si="14"/>
        <v>4</v>
      </c>
      <c r="BG12" s="202" t="s">
        <v>19</v>
      </c>
      <c r="BH12" s="203">
        <f t="shared" si="15"/>
        <v>0</v>
      </c>
      <c r="BI12" s="201">
        <f t="shared" si="16"/>
        <v>3</v>
      </c>
      <c r="BJ12" s="202" t="s">
        <v>19</v>
      </c>
      <c r="BK12" s="203">
        <f t="shared" si="17"/>
        <v>1</v>
      </c>
      <c r="BL12" s="201">
        <f t="shared" si="18"/>
        <v>9</v>
      </c>
      <c r="BM12" s="202" t="s">
        <v>19</v>
      </c>
      <c r="BN12" s="203">
        <f t="shared" si="19"/>
        <v>0</v>
      </c>
      <c r="BO12" s="201">
        <f t="shared" si="20"/>
        <v>11</v>
      </c>
      <c r="BP12" s="202" t="s">
        <v>19</v>
      </c>
      <c r="BQ12" s="202">
        <f t="shared" si="21"/>
        <v>2</v>
      </c>
      <c r="BR12" s="225">
        <f t="shared" si="34"/>
        <v>46</v>
      </c>
      <c r="BS12" s="226" t="str">
        <f t="shared" si="35"/>
        <v>:</v>
      </c>
      <c r="BT12" s="227">
        <f t="shared" si="36"/>
        <v>55</v>
      </c>
      <c r="BU12" s="228">
        <f t="shared" si="37"/>
        <v>-9</v>
      </c>
      <c r="BV12" s="229">
        <f t="shared" si="38"/>
        <v>13</v>
      </c>
      <c r="BW12" s="228">
        <f t="shared" si="39"/>
        <v>5</v>
      </c>
      <c r="BX12" s="228">
        <f t="shared" si="40"/>
        <v>3</v>
      </c>
      <c r="BY12" s="230">
        <f t="shared" si="41"/>
        <v>8</v>
      </c>
      <c r="BZ12" s="237">
        <v>10</v>
      </c>
      <c r="CB12" s="184">
        <v>10</v>
      </c>
      <c r="CC12" s="210">
        <f t="shared" si="47"/>
        <v>13</v>
      </c>
      <c r="CD12" s="184">
        <f t="shared" si="43"/>
        <v>13</v>
      </c>
      <c r="CE12" s="184">
        <f t="shared" si="44"/>
        <v>1</v>
      </c>
      <c r="CF12" s="186">
        <f t="shared" si="48"/>
        <v>0</v>
      </c>
      <c r="CG12" s="184">
        <f t="shared" si="45"/>
        <v>10</v>
      </c>
      <c r="CH12" s="186">
        <f ca="1">IF(CF12="x",CH11+(MATCH(CD12,OFFSET($CC$3,CH11,0):OFFSET($CC$3,16,0),0)),CG12)</f>
        <v>10</v>
      </c>
      <c r="CI12" s="184">
        <f t="shared" si="46"/>
        <v>10</v>
      </c>
    </row>
    <row r="13" spans="2:87" s="177" customFormat="1" ht="19.5" customHeight="1">
      <c r="B13" s="211">
        <v>11</v>
      </c>
      <c r="C13" s="212" t="str">
        <f t="shared" si="24"/>
        <v>Ilze Zuce-Tenča</v>
      </c>
      <c r="D13" s="213"/>
      <c r="E13" s="214">
        <f t="shared" si="25"/>
        <v>36</v>
      </c>
      <c r="F13" s="215" t="s">
        <v>19</v>
      </c>
      <c r="G13" s="216">
        <f t="shared" si="26"/>
        <v>58</v>
      </c>
      <c r="H13" s="217">
        <f t="shared" si="27"/>
        <v>-22</v>
      </c>
      <c r="I13" s="218">
        <f t="shared" si="28"/>
        <v>12</v>
      </c>
      <c r="J13" s="217">
        <f t="shared" si="29"/>
        <v>5</v>
      </c>
      <c r="K13" s="217">
        <f t="shared" si="30"/>
        <v>2</v>
      </c>
      <c r="L13" s="219">
        <f t="shared" si="31"/>
        <v>9</v>
      </c>
      <c r="P13" s="196">
        <f t="shared" si="32"/>
        <v>12</v>
      </c>
      <c r="Q13" s="237">
        <v>11</v>
      </c>
      <c r="R13" s="246" t="str">
        <f t="shared" si="33"/>
        <v>Ilze Zuce-Tenča</v>
      </c>
      <c r="S13" s="242">
        <f>AY3</f>
        <v>2</v>
      </c>
      <c r="T13" s="245" t="s">
        <v>19</v>
      </c>
      <c r="U13" s="243">
        <f>AW3</f>
        <v>6</v>
      </c>
      <c r="V13" s="244">
        <f>AY4</f>
        <v>2</v>
      </c>
      <c r="W13" s="245" t="s">
        <v>19</v>
      </c>
      <c r="X13" s="243">
        <f>AW4</f>
        <v>11</v>
      </c>
      <c r="Y13" s="244">
        <f>AY5</f>
        <v>1</v>
      </c>
      <c r="Z13" s="245" t="s">
        <v>19</v>
      </c>
      <c r="AA13" s="243">
        <f>AW5</f>
        <v>5</v>
      </c>
      <c r="AB13" s="244">
        <f>AY6</f>
        <v>2</v>
      </c>
      <c r="AC13" s="245" t="s">
        <v>19</v>
      </c>
      <c r="AD13" s="243">
        <f>AW6</f>
        <v>3</v>
      </c>
      <c r="AE13" s="244">
        <f>AY7</f>
        <v>1</v>
      </c>
      <c r="AF13" s="245" t="s">
        <v>19</v>
      </c>
      <c r="AG13" s="243">
        <f>AW7</f>
        <v>5</v>
      </c>
      <c r="AH13" s="244">
        <f>AY8</f>
        <v>0</v>
      </c>
      <c r="AI13" s="245" t="s">
        <v>19</v>
      </c>
      <c r="AJ13" s="243">
        <f>AW8</f>
        <v>4</v>
      </c>
      <c r="AK13" s="244">
        <f>AY9</f>
        <v>2</v>
      </c>
      <c r="AL13" s="245" t="s">
        <v>19</v>
      </c>
      <c r="AM13" s="243">
        <f>AW9</f>
        <v>8</v>
      </c>
      <c r="AN13" s="244">
        <f>AY10</f>
        <v>3</v>
      </c>
      <c r="AO13" s="245" t="s">
        <v>19</v>
      </c>
      <c r="AP13" s="243">
        <f>AW10</f>
        <v>5</v>
      </c>
      <c r="AQ13" s="244">
        <f>AY11</f>
        <v>0</v>
      </c>
      <c r="AR13" s="245" t="s">
        <v>19</v>
      </c>
      <c r="AS13" s="243">
        <f>AW11</f>
        <v>3</v>
      </c>
      <c r="AT13" s="244">
        <f>AY12</f>
        <v>1</v>
      </c>
      <c r="AU13" s="245" t="s">
        <v>19</v>
      </c>
      <c r="AV13" s="243">
        <f>AW12</f>
        <v>1</v>
      </c>
      <c r="AW13" s="249"/>
      <c r="AX13" s="247"/>
      <c r="AY13" s="247"/>
      <c r="AZ13" s="201">
        <f t="shared" si="10"/>
        <v>3</v>
      </c>
      <c r="BA13" s="202" t="s">
        <v>19</v>
      </c>
      <c r="BB13" s="203">
        <f t="shared" si="11"/>
        <v>3</v>
      </c>
      <c r="BC13" s="201">
        <f t="shared" si="12"/>
        <v>2</v>
      </c>
      <c r="BD13" s="202" t="s">
        <v>19</v>
      </c>
      <c r="BE13" s="203">
        <f t="shared" si="13"/>
        <v>1</v>
      </c>
      <c r="BF13" s="201">
        <f t="shared" si="14"/>
        <v>6</v>
      </c>
      <c r="BG13" s="202" t="s">
        <v>19</v>
      </c>
      <c r="BH13" s="203">
        <f t="shared" si="15"/>
        <v>2</v>
      </c>
      <c r="BI13" s="201">
        <f t="shared" si="16"/>
        <v>1</v>
      </c>
      <c r="BJ13" s="202" t="s">
        <v>19</v>
      </c>
      <c r="BK13" s="203">
        <f t="shared" si="17"/>
        <v>0</v>
      </c>
      <c r="BL13" s="201">
        <f t="shared" si="18"/>
        <v>5</v>
      </c>
      <c r="BM13" s="202" t="s">
        <v>19</v>
      </c>
      <c r="BN13" s="203">
        <f t="shared" si="19"/>
        <v>0</v>
      </c>
      <c r="BO13" s="201">
        <f t="shared" si="20"/>
        <v>5</v>
      </c>
      <c r="BP13" s="202" t="s">
        <v>19</v>
      </c>
      <c r="BQ13" s="202">
        <f t="shared" si="21"/>
        <v>1</v>
      </c>
      <c r="BR13" s="225">
        <f t="shared" si="34"/>
        <v>36</v>
      </c>
      <c r="BS13" s="226" t="str">
        <f t="shared" si="35"/>
        <v>:</v>
      </c>
      <c r="BT13" s="227">
        <f t="shared" si="36"/>
        <v>58</v>
      </c>
      <c r="BU13" s="228">
        <f t="shared" si="37"/>
        <v>-22</v>
      </c>
      <c r="BV13" s="229">
        <f t="shared" si="38"/>
        <v>12</v>
      </c>
      <c r="BW13" s="228">
        <f t="shared" si="39"/>
        <v>5</v>
      </c>
      <c r="BX13" s="228">
        <f t="shared" si="40"/>
        <v>2</v>
      </c>
      <c r="BY13" s="230">
        <f t="shared" si="41"/>
        <v>9</v>
      </c>
      <c r="BZ13" s="237">
        <v>11</v>
      </c>
      <c r="CB13" s="184">
        <v>11</v>
      </c>
      <c r="CC13" s="210">
        <f t="shared" si="47"/>
        <v>8</v>
      </c>
      <c r="CD13" s="184">
        <f t="shared" si="43"/>
        <v>12</v>
      </c>
      <c r="CE13" s="184">
        <f t="shared" si="44"/>
        <v>2</v>
      </c>
      <c r="CF13" s="186">
        <f t="shared" si="48"/>
        <v>0</v>
      </c>
      <c r="CG13" s="184">
        <f t="shared" si="45"/>
        <v>12</v>
      </c>
      <c r="CH13" s="186">
        <f ca="1">IF(CF13="x",CH12+(MATCH(CD13,OFFSET($CC$3,CH12,0):OFFSET($CC$3,16,0),0)),CG13)</f>
        <v>12</v>
      </c>
      <c r="CI13" s="184">
        <f t="shared" si="46"/>
        <v>13</v>
      </c>
    </row>
    <row r="14" spans="2:87" s="177" customFormat="1" ht="19.5" customHeight="1">
      <c r="B14" s="211">
        <v>12</v>
      </c>
      <c r="C14" s="212" t="str">
        <f t="shared" si="24"/>
        <v>Rihards Gals</v>
      </c>
      <c r="D14" s="213"/>
      <c r="E14" s="214">
        <f t="shared" si="25"/>
        <v>44</v>
      </c>
      <c r="F14" s="215" t="s">
        <v>19</v>
      </c>
      <c r="G14" s="216">
        <f t="shared" si="26"/>
        <v>72</v>
      </c>
      <c r="H14" s="217">
        <f t="shared" si="27"/>
        <v>-28</v>
      </c>
      <c r="I14" s="218">
        <f t="shared" si="28"/>
        <v>11</v>
      </c>
      <c r="J14" s="217">
        <f t="shared" si="29"/>
        <v>4</v>
      </c>
      <c r="K14" s="217">
        <f t="shared" si="30"/>
        <v>3</v>
      </c>
      <c r="L14" s="219">
        <f t="shared" si="31"/>
        <v>9</v>
      </c>
      <c r="P14" s="196">
        <f t="shared" si="32"/>
        <v>14</v>
      </c>
      <c r="Q14" s="237">
        <v>12</v>
      </c>
      <c r="R14" s="246" t="str">
        <f t="shared" si="33"/>
        <v>Rihards Gals</v>
      </c>
      <c r="S14" s="239">
        <f>BB3</f>
        <v>2</v>
      </c>
      <c r="T14" s="215" t="s">
        <v>19</v>
      </c>
      <c r="U14" s="240">
        <f>AZ3</f>
        <v>6</v>
      </c>
      <c r="V14" s="241">
        <f>BB4</f>
        <v>0</v>
      </c>
      <c r="W14" s="215" t="s">
        <v>19</v>
      </c>
      <c r="X14" s="240">
        <f>AZ4</f>
        <v>9</v>
      </c>
      <c r="Y14" s="241">
        <f>BB5</f>
        <v>0</v>
      </c>
      <c r="Z14" s="215" t="s">
        <v>19</v>
      </c>
      <c r="AA14" s="240">
        <f>AZ5</f>
        <v>7</v>
      </c>
      <c r="AB14" s="241">
        <f>BB6</f>
        <v>2</v>
      </c>
      <c r="AC14" s="215" t="s">
        <v>19</v>
      </c>
      <c r="AD14" s="240">
        <f>AZ6</f>
        <v>5</v>
      </c>
      <c r="AE14" s="241">
        <f>BB7</f>
        <v>1</v>
      </c>
      <c r="AF14" s="215" t="s">
        <v>19</v>
      </c>
      <c r="AG14" s="240">
        <f>AZ7</f>
        <v>6</v>
      </c>
      <c r="AH14" s="241">
        <f>BB8</f>
        <v>1</v>
      </c>
      <c r="AI14" s="215" t="s">
        <v>19</v>
      </c>
      <c r="AJ14" s="240">
        <f>AZ8</f>
        <v>7</v>
      </c>
      <c r="AK14" s="241">
        <f>BB9</f>
        <v>1</v>
      </c>
      <c r="AL14" s="215" t="s">
        <v>19</v>
      </c>
      <c r="AM14" s="240">
        <f>AZ9</f>
        <v>8</v>
      </c>
      <c r="AN14" s="241">
        <f>BB10</f>
        <v>3</v>
      </c>
      <c r="AO14" s="215" t="s">
        <v>19</v>
      </c>
      <c r="AP14" s="240">
        <f>AZ10</f>
        <v>5</v>
      </c>
      <c r="AQ14" s="241">
        <f>BB11</f>
        <v>2</v>
      </c>
      <c r="AR14" s="215" t="s">
        <v>19</v>
      </c>
      <c r="AS14" s="240">
        <f>AZ11</f>
        <v>1</v>
      </c>
      <c r="AT14" s="241">
        <f>BB12</f>
        <v>5</v>
      </c>
      <c r="AU14" s="215" t="s">
        <v>19</v>
      </c>
      <c r="AV14" s="240">
        <f>AZ12</f>
        <v>5</v>
      </c>
      <c r="AW14" s="241">
        <f>BB13</f>
        <v>3</v>
      </c>
      <c r="AX14" s="215" t="s">
        <v>19</v>
      </c>
      <c r="AY14" s="240">
        <f>AZ13</f>
        <v>3</v>
      </c>
      <c r="AZ14" s="200"/>
      <c r="BA14" s="200"/>
      <c r="BB14" s="250"/>
      <c r="BC14" s="201">
        <f t="shared" si="12"/>
        <v>4</v>
      </c>
      <c r="BD14" s="202" t="s">
        <v>19</v>
      </c>
      <c r="BE14" s="203">
        <f t="shared" si="13"/>
        <v>1</v>
      </c>
      <c r="BF14" s="201">
        <f t="shared" si="14"/>
        <v>3</v>
      </c>
      <c r="BG14" s="202" t="s">
        <v>19</v>
      </c>
      <c r="BH14" s="203">
        <f t="shared" si="15"/>
        <v>4</v>
      </c>
      <c r="BI14" s="201">
        <f t="shared" si="16"/>
        <v>3</v>
      </c>
      <c r="BJ14" s="202" t="s">
        <v>19</v>
      </c>
      <c r="BK14" s="203">
        <f t="shared" si="17"/>
        <v>0</v>
      </c>
      <c r="BL14" s="201">
        <f t="shared" si="18"/>
        <v>9</v>
      </c>
      <c r="BM14" s="202" t="s">
        <v>19</v>
      </c>
      <c r="BN14" s="203">
        <f t="shared" si="19"/>
        <v>0</v>
      </c>
      <c r="BO14" s="201">
        <f t="shared" si="20"/>
        <v>5</v>
      </c>
      <c r="BP14" s="202" t="s">
        <v>19</v>
      </c>
      <c r="BQ14" s="202">
        <f t="shared" si="21"/>
        <v>5</v>
      </c>
      <c r="BR14" s="225">
        <f t="shared" si="34"/>
        <v>44</v>
      </c>
      <c r="BS14" s="226" t="str">
        <f t="shared" si="35"/>
        <v>:</v>
      </c>
      <c r="BT14" s="227">
        <f t="shared" si="36"/>
        <v>72</v>
      </c>
      <c r="BU14" s="228">
        <f t="shared" si="37"/>
        <v>-28</v>
      </c>
      <c r="BV14" s="229">
        <f t="shared" si="38"/>
        <v>11</v>
      </c>
      <c r="BW14" s="228">
        <f t="shared" si="39"/>
        <v>4</v>
      </c>
      <c r="BX14" s="228">
        <f t="shared" si="40"/>
        <v>3</v>
      </c>
      <c r="BY14" s="230">
        <f t="shared" si="41"/>
        <v>9</v>
      </c>
      <c r="BZ14" s="237">
        <v>12</v>
      </c>
      <c r="CB14" s="184">
        <v>12</v>
      </c>
      <c r="CC14" s="210">
        <f t="shared" si="47"/>
        <v>12</v>
      </c>
      <c r="CD14" s="184">
        <f t="shared" si="43"/>
        <v>11</v>
      </c>
      <c r="CE14" s="184">
        <f t="shared" si="44"/>
        <v>1</v>
      </c>
      <c r="CF14" s="186">
        <f t="shared" si="48"/>
        <v>0</v>
      </c>
      <c r="CG14" s="184">
        <f t="shared" si="45"/>
        <v>14</v>
      </c>
      <c r="CH14" s="186">
        <f ca="1">IF(CF14="x",CH13+(MATCH(CD14,OFFSET($CC$3,CH13,0):OFFSET($CC$3,16,0),0)),CG14)</f>
        <v>14</v>
      </c>
      <c r="CI14" s="184">
        <f t="shared" si="46"/>
        <v>11</v>
      </c>
    </row>
    <row r="15" spans="2:87" s="177" customFormat="1" ht="19.5" customHeight="1">
      <c r="B15" s="211">
        <v>13</v>
      </c>
      <c r="C15" s="212" t="str">
        <f t="shared" si="24"/>
        <v>Viesturs Šmits</v>
      </c>
      <c r="D15" s="213"/>
      <c r="E15" s="214">
        <f t="shared" si="25"/>
        <v>24</v>
      </c>
      <c r="F15" s="215" t="s">
        <v>19</v>
      </c>
      <c r="G15" s="216">
        <f t="shared" si="26"/>
        <v>62</v>
      </c>
      <c r="H15" s="217">
        <f t="shared" si="27"/>
        <v>-38</v>
      </c>
      <c r="I15" s="218">
        <f t="shared" si="28"/>
        <v>8</v>
      </c>
      <c r="J15" s="217">
        <f t="shared" si="29"/>
        <v>4</v>
      </c>
      <c r="K15" s="217">
        <f t="shared" si="30"/>
        <v>0</v>
      </c>
      <c r="L15" s="219">
        <f t="shared" si="31"/>
        <v>12</v>
      </c>
      <c r="P15" s="196">
        <f t="shared" si="32"/>
        <v>15</v>
      </c>
      <c r="Q15" s="237">
        <v>13</v>
      </c>
      <c r="R15" s="238" t="str">
        <f t="shared" si="33"/>
        <v>Viesturs Šmits</v>
      </c>
      <c r="S15" s="239">
        <f>BE3</f>
        <v>1</v>
      </c>
      <c r="T15" s="215" t="s">
        <v>19</v>
      </c>
      <c r="U15" s="240">
        <f>BC3</f>
        <v>12</v>
      </c>
      <c r="V15" s="241">
        <f>BE4</f>
        <v>0</v>
      </c>
      <c r="W15" s="215" t="s">
        <v>19</v>
      </c>
      <c r="X15" s="240">
        <f>BC4</f>
        <v>9</v>
      </c>
      <c r="Y15" s="241">
        <f>BE5</f>
        <v>1</v>
      </c>
      <c r="Z15" s="215" t="s">
        <v>19</v>
      </c>
      <c r="AA15" s="240">
        <f>BC5</f>
        <v>3</v>
      </c>
      <c r="AB15" s="241">
        <f>BE6</f>
        <v>1</v>
      </c>
      <c r="AC15" s="215" t="s">
        <v>19</v>
      </c>
      <c r="AD15" s="240">
        <f>BC6</f>
        <v>3</v>
      </c>
      <c r="AE15" s="241">
        <f>BE7</f>
        <v>1</v>
      </c>
      <c r="AF15" s="215" t="s">
        <v>19</v>
      </c>
      <c r="AG15" s="240">
        <f>BC7</f>
        <v>3</v>
      </c>
      <c r="AH15" s="241">
        <f>BE8</f>
        <v>1</v>
      </c>
      <c r="AI15" s="215" t="s">
        <v>19</v>
      </c>
      <c r="AJ15" s="240">
        <f>BC8</f>
        <v>6</v>
      </c>
      <c r="AK15" s="241">
        <f>BE9</f>
        <v>1</v>
      </c>
      <c r="AL15" s="215" t="s">
        <v>19</v>
      </c>
      <c r="AM15" s="240">
        <f>BC9</f>
        <v>4</v>
      </c>
      <c r="AN15" s="241">
        <f>BE10</f>
        <v>1</v>
      </c>
      <c r="AO15" s="215" t="s">
        <v>19</v>
      </c>
      <c r="AP15" s="240">
        <f>BC10</f>
        <v>5</v>
      </c>
      <c r="AQ15" s="241">
        <f>BE11</f>
        <v>0</v>
      </c>
      <c r="AR15" s="215" t="s">
        <v>19</v>
      </c>
      <c r="AS15" s="240">
        <f>BC11</f>
        <v>5</v>
      </c>
      <c r="AT15" s="241">
        <f>BE12</f>
        <v>0</v>
      </c>
      <c r="AU15" s="215" t="s">
        <v>19</v>
      </c>
      <c r="AV15" s="240">
        <f>BC12</f>
        <v>4</v>
      </c>
      <c r="AW15" s="241">
        <f>BE13</f>
        <v>1</v>
      </c>
      <c r="AX15" s="215" t="s">
        <v>19</v>
      </c>
      <c r="AY15" s="240">
        <f>BC13</f>
        <v>2</v>
      </c>
      <c r="AZ15" s="241">
        <f>BE14</f>
        <v>1</v>
      </c>
      <c r="BA15" s="215" t="s">
        <v>19</v>
      </c>
      <c r="BB15" s="240">
        <f>BC14</f>
        <v>4</v>
      </c>
      <c r="BC15" s="251"/>
      <c r="BD15" s="252"/>
      <c r="BE15" s="253"/>
      <c r="BF15" s="201">
        <f t="shared" si="14"/>
        <v>3</v>
      </c>
      <c r="BG15" s="202" t="s">
        <v>19</v>
      </c>
      <c r="BH15" s="203">
        <f t="shared" si="15"/>
        <v>1</v>
      </c>
      <c r="BI15" s="201">
        <f t="shared" si="16"/>
        <v>3</v>
      </c>
      <c r="BJ15" s="202" t="s">
        <v>19</v>
      </c>
      <c r="BK15" s="203">
        <f t="shared" si="17"/>
        <v>0</v>
      </c>
      <c r="BL15" s="201">
        <f t="shared" si="18"/>
        <v>6</v>
      </c>
      <c r="BM15" s="202" t="s">
        <v>19</v>
      </c>
      <c r="BN15" s="203">
        <f t="shared" si="19"/>
        <v>0</v>
      </c>
      <c r="BO15" s="201">
        <f t="shared" si="20"/>
        <v>3</v>
      </c>
      <c r="BP15" s="202" t="s">
        <v>19</v>
      </c>
      <c r="BQ15" s="202">
        <f t="shared" si="21"/>
        <v>1</v>
      </c>
      <c r="BR15" s="225">
        <f t="shared" si="34"/>
        <v>24</v>
      </c>
      <c r="BS15" s="226" t="str">
        <f t="shared" si="35"/>
        <v>:</v>
      </c>
      <c r="BT15" s="227">
        <f t="shared" si="36"/>
        <v>62</v>
      </c>
      <c r="BU15" s="228">
        <f t="shared" si="37"/>
        <v>-38</v>
      </c>
      <c r="BV15" s="229">
        <f t="shared" si="38"/>
        <v>8</v>
      </c>
      <c r="BW15" s="228">
        <f t="shared" si="39"/>
        <v>4</v>
      </c>
      <c r="BX15" s="228">
        <f t="shared" si="40"/>
        <v>0</v>
      </c>
      <c r="BY15" s="230">
        <f t="shared" si="41"/>
        <v>12</v>
      </c>
      <c r="BZ15" s="237">
        <v>13</v>
      </c>
      <c r="CB15" s="184">
        <v>13</v>
      </c>
      <c r="CC15" s="210">
        <f t="shared" si="47"/>
        <v>6</v>
      </c>
      <c r="CD15" s="184">
        <f t="shared" si="43"/>
        <v>8</v>
      </c>
      <c r="CE15" s="184">
        <f t="shared" si="44"/>
        <v>1</v>
      </c>
      <c r="CF15" s="186">
        <f t="shared" si="48"/>
        <v>0</v>
      </c>
      <c r="CG15" s="184">
        <f t="shared" si="45"/>
        <v>11</v>
      </c>
      <c r="CH15" s="186">
        <f ca="1">IF(CF15="x",CH14+(MATCH(CD15,OFFSET($CC$3,CH14,0):OFFSET($CC$3,16,0),0)),CG15)</f>
        <v>11</v>
      </c>
      <c r="CI15" s="184">
        <f t="shared" si="46"/>
        <v>15</v>
      </c>
    </row>
    <row r="16" spans="2:87" s="177" customFormat="1" ht="19.5" customHeight="1">
      <c r="B16" s="211">
        <v>14</v>
      </c>
      <c r="C16" s="212" t="str">
        <f t="shared" si="24"/>
        <v>Oļegs Kricaks</v>
      </c>
      <c r="D16" s="213"/>
      <c r="E16" s="214">
        <f t="shared" si="25"/>
        <v>27</v>
      </c>
      <c r="F16" s="215" t="s">
        <v>19</v>
      </c>
      <c r="G16" s="216">
        <f t="shared" si="26"/>
        <v>75</v>
      </c>
      <c r="H16" s="217">
        <f t="shared" si="27"/>
        <v>-48</v>
      </c>
      <c r="I16" s="218">
        <f t="shared" si="28"/>
        <v>8</v>
      </c>
      <c r="J16" s="217">
        <f t="shared" si="29"/>
        <v>4</v>
      </c>
      <c r="K16" s="217">
        <f t="shared" si="30"/>
        <v>0</v>
      </c>
      <c r="L16" s="219">
        <f t="shared" si="31"/>
        <v>12</v>
      </c>
      <c r="P16" s="196">
        <f t="shared" si="32"/>
        <v>11</v>
      </c>
      <c r="Q16" s="254">
        <v>14</v>
      </c>
      <c r="R16" s="255" t="str">
        <f t="shared" si="33"/>
        <v>Oļegs Kricaks</v>
      </c>
      <c r="S16" s="256">
        <f>BH3</f>
        <v>1</v>
      </c>
      <c r="T16" s="191" t="s">
        <v>19</v>
      </c>
      <c r="U16" s="257">
        <f>BF3</f>
        <v>9</v>
      </c>
      <c r="V16" s="258">
        <f>BH4</f>
        <v>1</v>
      </c>
      <c r="W16" s="191" t="s">
        <v>19</v>
      </c>
      <c r="X16" s="257">
        <f>BF4</f>
        <v>7</v>
      </c>
      <c r="Y16" s="258">
        <f>BH5</f>
        <v>1</v>
      </c>
      <c r="Z16" s="191" t="s">
        <v>19</v>
      </c>
      <c r="AA16" s="257">
        <f>BF5</f>
        <v>5</v>
      </c>
      <c r="AB16" s="258">
        <f>BH6</f>
        <v>0</v>
      </c>
      <c r="AC16" s="191" t="s">
        <v>19</v>
      </c>
      <c r="AD16" s="257">
        <f>BF6</f>
        <v>7</v>
      </c>
      <c r="AE16" s="258">
        <f>BH7</f>
        <v>1</v>
      </c>
      <c r="AF16" s="191" t="s">
        <v>19</v>
      </c>
      <c r="AG16" s="257">
        <f>BF7</f>
        <v>7</v>
      </c>
      <c r="AH16" s="258">
        <f>BH8</f>
        <v>0</v>
      </c>
      <c r="AI16" s="191" t="s">
        <v>19</v>
      </c>
      <c r="AJ16" s="257">
        <f>BF8</f>
        <v>4</v>
      </c>
      <c r="AK16" s="258">
        <f>BH9</f>
        <v>0</v>
      </c>
      <c r="AL16" s="191" t="s">
        <v>19</v>
      </c>
      <c r="AM16" s="257">
        <f>BF9</f>
        <v>5</v>
      </c>
      <c r="AN16" s="258">
        <f>BH10</f>
        <v>1</v>
      </c>
      <c r="AO16" s="191" t="s">
        <v>19</v>
      </c>
      <c r="AP16" s="257">
        <f>BF10</f>
        <v>8</v>
      </c>
      <c r="AQ16" s="258">
        <f>BH11</f>
        <v>3</v>
      </c>
      <c r="AR16" s="191" t="s">
        <v>19</v>
      </c>
      <c r="AS16" s="257">
        <f>BF11</f>
        <v>5</v>
      </c>
      <c r="AT16" s="258">
        <f>BH12</f>
        <v>0</v>
      </c>
      <c r="AU16" s="191" t="s">
        <v>19</v>
      </c>
      <c r="AV16" s="257">
        <f>BF12</f>
        <v>4</v>
      </c>
      <c r="AW16" s="258">
        <f>BH13</f>
        <v>2</v>
      </c>
      <c r="AX16" s="191" t="s">
        <v>19</v>
      </c>
      <c r="AY16" s="257">
        <f>BF13</f>
        <v>6</v>
      </c>
      <c r="AZ16" s="259">
        <f>BH14</f>
        <v>4</v>
      </c>
      <c r="BA16" s="215" t="s">
        <v>19</v>
      </c>
      <c r="BB16" s="259">
        <f>BF14</f>
        <v>3</v>
      </c>
      <c r="BC16" s="258">
        <f>BH15</f>
        <v>1</v>
      </c>
      <c r="BD16" s="202" t="s">
        <v>19</v>
      </c>
      <c r="BE16" s="257">
        <f>BF15</f>
        <v>3</v>
      </c>
      <c r="BF16" s="200"/>
      <c r="BG16" s="200"/>
      <c r="BH16" s="200"/>
      <c r="BI16" s="201">
        <f t="shared" si="16"/>
        <v>2</v>
      </c>
      <c r="BJ16" s="202" t="s">
        <v>19</v>
      </c>
      <c r="BK16" s="203">
        <f t="shared" si="17"/>
        <v>1</v>
      </c>
      <c r="BL16" s="201">
        <f t="shared" si="18"/>
        <v>6</v>
      </c>
      <c r="BM16" s="202" t="s">
        <v>19</v>
      </c>
      <c r="BN16" s="203">
        <f t="shared" si="19"/>
        <v>0</v>
      </c>
      <c r="BO16" s="201">
        <f t="shared" si="20"/>
        <v>4</v>
      </c>
      <c r="BP16" s="202" t="s">
        <v>19</v>
      </c>
      <c r="BQ16" s="202">
        <f t="shared" si="21"/>
        <v>1</v>
      </c>
      <c r="BR16" s="225">
        <f t="shared" si="34"/>
        <v>27</v>
      </c>
      <c r="BS16" s="226" t="str">
        <f t="shared" si="35"/>
        <v>:</v>
      </c>
      <c r="BT16" s="227">
        <f t="shared" si="36"/>
        <v>75</v>
      </c>
      <c r="BU16" s="228">
        <f t="shared" si="37"/>
        <v>-48</v>
      </c>
      <c r="BV16" s="229">
        <f t="shared" si="38"/>
        <v>8</v>
      </c>
      <c r="BW16" s="228">
        <f t="shared" si="39"/>
        <v>4</v>
      </c>
      <c r="BX16" s="228">
        <f t="shared" si="40"/>
        <v>0</v>
      </c>
      <c r="BY16" s="230">
        <f t="shared" si="41"/>
        <v>12</v>
      </c>
      <c r="BZ16" s="254">
        <v>14</v>
      </c>
      <c r="CB16" s="184">
        <v>14</v>
      </c>
      <c r="CC16" s="210">
        <f t="shared" si="47"/>
        <v>11</v>
      </c>
      <c r="CD16" s="184">
        <f t="shared" si="43"/>
        <v>8</v>
      </c>
      <c r="CE16" s="184">
        <f t="shared" si="44"/>
        <v>1</v>
      </c>
      <c r="CF16" s="186" t="str">
        <f t="shared" si="48"/>
        <v>x</v>
      </c>
      <c r="CG16" s="184">
        <f t="shared" si="45"/>
        <v>11</v>
      </c>
      <c r="CH16" s="186">
        <f ca="1">IF(CF16="x",CH15+(MATCH(CD16,OFFSET($CC$3,CH15,0):OFFSET($CC$3,16,0),0)),CG16)</f>
        <v>15</v>
      </c>
      <c r="CI16" s="184">
        <f t="shared" si="46"/>
        <v>12</v>
      </c>
    </row>
    <row r="17" spans="2:87" s="177" customFormat="1" ht="19.5" customHeight="1">
      <c r="B17" s="211">
        <v>15</v>
      </c>
      <c r="C17" s="212" t="str">
        <f t="shared" si="24"/>
        <v>Kristaps Vavers</v>
      </c>
      <c r="D17" s="213"/>
      <c r="E17" s="214">
        <f t="shared" si="25"/>
        <v>20</v>
      </c>
      <c r="F17" s="215" t="s">
        <v>19</v>
      </c>
      <c r="G17" s="216">
        <f t="shared" si="26"/>
        <v>54</v>
      </c>
      <c r="H17" s="217">
        <f t="shared" si="27"/>
        <v>-34</v>
      </c>
      <c r="I17" s="218">
        <f t="shared" si="28"/>
        <v>6</v>
      </c>
      <c r="J17" s="217">
        <f t="shared" si="29"/>
        <v>3</v>
      </c>
      <c r="K17" s="217">
        <f t="shared" si="30"/>
        <v>0</v>
      </c>
      <c r="L17" s="219">
        <f t="shared" si="31"/>
        <v>12</v>
      </c>
      <c r="P17" s="196">
        <f t="shared" si="32"/>
        <v>13</v>
      </c>
      <c r="Q17" s="237">
        <v>15</v>
      </c>
      <c r="R17" s="238" t="str">
        <f t="shared" si="33"/>
        <v>Kristaps Vavers</v>
      </c>
      <c r="S17" s="239">
        <f>BK3</f>
        <v>1</v>
      </c>
      <c r="T17" s="215" t="s">
        <v>19</v>
      </c>
      <c r="U17" s="240">
        <f>BI3</f>
        <v>9</v>
      </c>
      <c r="V17" s="241">
        <f>BK4</f>
        <v>1</v>
      </c>
      <c r="W17" s="215" t="s">
        <v>19</v>
      </c>
      <c r="X17" s="240">
        <f>BI4</f>
        <v>8</v>
      </c>
      <c r="Y17" s="241">
        <f>BK5</f>
        <v>0</v>
      </c>
      <c r="Z17" s="215" t="s">
        <v>19</v>
      </c>
      <c r="AA17" s="240">
        <f>BI5</f>
        <v>6</v>
      </c>
      <c r="AB17" s="241">
        <f>BK6</f>
        <v>2</v>
      </c>
      <c r="AC17" s="215" t="s">
        <v>19</v>
      </c>
      <c r="AD17" s="240">
        <f>BI6</f>
        <v>3</v>
      </c>
      <c r="AE17" s="241">
        <f>BK7</f>
        <v>0</v>
      </c>
      <c r="AF17" s="215" t="s">
        <v>19</v>
      </c>
      <c r="AG17" s="240">
        <f>BI7</f>
        <v>6</v>
      </c>
      <c r="AH17" s="241">
        <f>BK8</f>
        <v>0</v>
      </c>
      <c r="AI17" s="215" t="s">
        <v>19</v>
      </c>
      <c r="AJ17" s="240">
        <f>BI8</f>
        <v>3</v>
      </c>
      <c r="AK17" s="241">
        <f>BK9</f>
        <v>3</v>
      </c>
      <c r="AL17" s="215" t="s">
        <v>19</v>
      </c>
      <c r="AM17" s="240">
        <f>BI9</f>
        <v>2</v>
      </c>
      <c r="AN17" s="241">
        <f>BK10</f>
        <v>2</v>
      </c>
      <c r="AO17" s="215" t="s">
        <v>19</v>
      </c>
      <c r="AP17" s="240">
        <f>BI10</f>
        <v>0</v>
      </c>
      <c r="AQ17" s="241">
        <f>BK11</f>
        <v>0</v>
      </c>
      <c r="AR17" s="215" t="s">
        <v>19</v>
      </c>
      <c r="AS17" s="240">
        <f>BI11</f>
        <v>4</v>
      </c>
      <c r="AT17" s="241">
        <f>BK12</f>
        <v>1</v>
      </c>
      <c r="AU17" s="215" t="s">
        <v>19</v>
      </c>
      <c r="AV17" s="240">
        <f>BI12</f>
        <v>3</v>
      </c>
      <c r="AW17" s="241">
        <f>BK13</f>
        <v>0</v>
      </c>
      <c r="AX17" s="215" t="s">
        <v>19</v>
      </c>
      <c r="AY17" s="240">
        <f>BI13</f>
        <v>1</v>
      </c>
      <c r="AZ17" s="241">
        <f>BK14</f>
        <v>0</v>
      </c>
      <c r="BA17" s="215" t="s">
        <v>19</v>
      </c>
      <c r="BB17" s="240">
        <f>BI14</f>
        <v>3</v>
      </c>
      <c r="BC17" s="260">
        <f>BK15</f>
        <v>0</v>
      </c>
      <c r="BD17" s="215" t="s">
        <v>19</v>
      </c>
      <c r="BE17" s="261">
        <f>BI15</f>
        <v>3</v>
      </c>
      <c r="BF17" s="262">
        <f>BK16</f>
        <v>1</v>
      </c>
      <c r="BG17" s="215" t="s">
        <v>19</v>
      </c>
      <c r="BH17" s="261">
        <f>BI16</f>
        <v>2</v>
      </c>
      <c r="BI17" s="263"/>
      <c r="BJ17" s="252"/>
      <c r="BK17" s="253"/>
      <c r="BL17" s="201">
        <f t="shared" si="18"/>
        <v>9</v>
      </c>
      <c r="BM17" s="202" t="s">
        <v>19</v>
      </c>
      <c r="BN17" s="203">
        <f t="shared" si="19"/>
        <v>1</v>
      </c>
      <c r="BO17" s="201">
        <f t="shared" si="20"/>
      </c>
      <c r="BP17" s="202" t="s">
        <v>19</v>
      </c>
      <c r="BQ17" s="202">
        <f t="shared" si="21"/>
      </c>
      <c r="BR17" s="225">
        <f t="shared" si="34"/>
        <v>20</v>
      </c>
      <c r="BS17" s="226" t="str">
        <f t="shared" si="35"/>
        <v>:</v>
      </c>
      <c r="BT17" s="227">
        <f t="shared" si="36"/>
        <v>54</v>
      </c>
      <c r="BU17" s="228">
        <f t="shared" si="37"/>
        <v>-34</v>
      </c>
      <c r="BV17" s="229">
        <f t="shared" si="38"/>
        <v>6</v>
      </c>
      <c r="BW17" s="228">
        <f t="shared" si="39"/>
        <v>3</v>
      </c>
      <c r="BX17" s="228">
        <f t="shared" si="40"/>
        <v>0</v>
      </c>
      <c r="BY17" s="230">
        <f t="shared" si="41"/>
        <v>12</v>
      </c>
      <c r="BZ17" s="237">
        <v>15</v>
      </c>
      <c r="CB17" s="184">
        <v>15</v>
      </c>
      <c r="CC17" s="210">
        <f t="shared" si="47"/>
        <v>8</v>
      </c>
      <c r="CD17" s="184">
        <f t="shared" si="43"/>
        <v>6</v>
      </c>
      <c r="CE17" s="184">
        <f t="shared" si="44"/>
        <v>2</v>
      </c>
      <c r="CF17" s="186">
        <f t="shared" si="48"/>
        <v>0</v>
      </c>
      <c r="CG17" s="184">
        <f t="shared" si="45"/>
        <v>13</v>
      </c>
      <c r="CH17" s="186">
        <f ca="1">IF(CF17="x",CH16+(MATCH(CD17,OFFSET($CC$3,CH16,0):OFFSET($CC$3,16,0),0)),CG17)</f>
        <v>13</v>
      </c>
      <c r="CI17" s="184">
        <f t="shared" si="46"/>
        <v>14</v>
      </c>
    </row>
    <row r="18" spans="2:87" s="177" customFormat="1" ht="19.5" customHeight="1">
      <c r="B18" s="211">
        <v>16</v>
      </c>
      <c r="C18" s="212" t="str">
        <f t="shared" si="24"/>
        <v>Marks Bumbuls</v>
      </c>
      <c r="D18" s="213"/>
      <c r="E18" s="214">
        <f t="shared" si="25"/>
        <v>6</v>
      </c>
      <c r="F18" s="215" t="s">
        <v>19</v>
      </c>
      <c r="G18" s="216">
        <f t="shared" si="26"/>
        <v>135</v>
      </c>
      <c r="H18" s="217">
        <f t="shared" si="27"/>
        <v>-129</v>
      </c>
      <c r="I18" s="218">
        <f t="shared" si="28"/>
        <v>2</v>
      </c>
      <c r="J18" s="217">
        <f t="shared" si="29"/>
        <v>1</v>
      </c>
      <c r="K18" s="217">
        <f t="shared" si="30"/>
        <v>0</v>
      </c>
      <c r="L18" s="219">
        <f t="shared" si="31"/>
        <v>15</v>
      </c>
      <c r="P18" s="196">
        <f t="shared" si="32"/>
        <v>16</v>
      </c>
      <c r="Q18" s="254">
        <v>16</v>
      </c>
      <c r="R18" s="264" t="str">
        <f t="shared" si="33"/>
        <v>Marks Bumbuls</v>
      </c>
      <c r="S18" s="256">
        <f>BN3</f>
        <v>0</v>
      </c>
      <c r="T18" s="215" t="s">
        <v>19</v>
      </c>
      <c r="U18" s="257">
        <f>BL3</f>
        <v>13</v>
      </c>
      <c r="V18" s="258">
        <f>BN4</f>
        <v>0</v>
      </c>
      <c r="W18" s="215" t="s">
        <v>19</v>
      </c>
      <c r="X18" s="257">
        <f>BL4</f>
        <v>16</v>
      </c>
      <c r="Y18" s="258">
        <f>BN5</f>
        <v>0</v>
      </c>
      <c r="Z18" s="215" t="s">
        <v>19</v>
      </c>
      <c r="AA18" s="257">
        <f>BL5</f>
        <v>6</v>
      </c>
      <c r="AB18" s="258">
        <f>BN6</f>
        <v>0</v>
      </c>
      <c r="AC18" s="215" t="s">
        <v>19</v>
      </c>
      <c r="AD18" s="257">
        <f>BL6</f>
        <v>7</v>
      </c>
      <c r="AE18" s="258">
        <f>BN7</f>
        <v>0</v>
      </c>
      <c r="AF18" s="215" t="s">
        <v>19</v>
      </c>
      <c r="AG18" s="257">
        <f>BL7</f>
        <v>10</v>
      </c>
      <c r="AH18" s="258">
        <f>BN8</f>
        <v>0</v>
      </c>
      <c r="AI18" s="215" t="s">
        <v>19</v>
      </c>
      <c r="AJ18" s="257">
        <f>BL8</f>
        <v>12</v>
      </c>
      <c r="AK18" s="258">
        <f>BN9</f>
        <v>1</v>
      </c>
      <c r="AL18" s="215" t="s">
        <v>19</v>
      </c>
      <c r="AM18" s="257">
        <f>BL9</f>
        <v>11</v>
      </c>
      <c r="AN18" s="258">
        <f>BN10</f>
        <v>0</v>
      </c>
      <c r="AO18" s="215" t="s">
        <v>19</v>
      </c>
      <c r="AP18" s="257">
        <f>BL10</f>
        <v>5</v>
      </c>
      <c r="AQ18" s="258">
        <f>BN11</f>
        <v>0</v>
      </c>
      <c r="AR18" s="215" t="s">
        <v>19</v>
      </c>
      <c r="AS18" s="257">
        <f>BL11</f>
        <v>10</v>
      </c>
      <c r="AT18" s="258">
        <f>BN12</f>
        <v>0</v>
      </c>
      <c r="AU18" s="215" t="s">
        <v>19</v>
      </c>
      <c r="AV18" s="257">
        <f>BL12</f>
        <v>9</v>
      </c>
      <c r="AW18" s="258">
        <f>BN13</f>
        <v>0</v>
      </c>
      <c r="AX18" s="215" t="s">
        <v>19</v>
      </c>
      <c r="AY18" s="257">
        <f>BL13</f>
        <v>5</v>
      </c>
      <c r="AZ18" s="258">
        <f>BN14</f>
        <v>0</v>
      </c>
      <c r="BA18" s="215" t="s">
        <v>19</v>
      </c>
      <c r="BB18" s="257">
        <f>BL14</f>
        <v>9</v>
      </c>
      <c r="BC18" s="265">
        <f>BN15</f>
        <v>0</v>
      </c>
      <c r="BD18" s="215" t="s">
        <v>19</v>
      </c>
      <c r="BE18" s="266">
        <f>BL15</f>
        <v>6</v>
      </c>
      <c r="BF18" s="267">
        <f>BN16</f>
        <v>0</v>
      </c>
      <c r="BG18" s="215" t="s">
        <v>19</v>
      </c>
      <c r="BH18" s="266">
        <f>BL16</f>
        <v>6</v>
      </c>
      <c r="BI18" s="267">
        <f>BN17</f>
        <v>1</v>
      </c>
      <c r="BJ18" s="215" t="s">
        <v>19</v>
      </c>
      <c r="BK18" s="266">
        <f>BL17</f>
        <v>9</v>
      </c>
      <c r="BL18" s="268"/>
      <c r="BM18" s="268"/>
      <c r="BN18" s="269"/>
      <c r="BO18" s="201">
        <f t="shared" si="20"/>
        <v>4</v>
      </c>
      <c r="BP18" s="202" t="s">
        <v>19</v>
      </c>
      <c r="BQ18" s="202">
        <f t="shared" si="21"/>
        <v>1</v>
      </c>
      <c r="BR18" s="225">
        <f t="shared" si="34"/>
        <v>6</v>
      </c>
      <c r="BS18" s="226" t="str">
        <f t="shared" si="35"/>
        <v>:</v>
      </c>
      <c r="BT18" s="227">
        <f t="shared" si="36"/>
        <v>135</v>
      </c>
      <c r="BU18" s="228">
        <f t="shared" si="37"/>
        <v>-129</v>
      </c>
      <c r="BV18" s="229">
        <f t="shared" si="38"/>
        <v>2</v>
      </c>
      <c r="BW18" s="228">
        <f t="shared" si="39"/>
        <v>1</v>
      </c>
      <c r="BX18" s="228">
        <f t="shared" si="40"/>
        <v>0</v>
      </c>
      <c r="BY18" s="230">
        <f t="shared" si="41"/>
        <v>15</v>
      </c>
      <c r="BZ18" s="254">
        <v>16</v>
      </c>
      <c r="CB18" s="184">
        <v>16</v>
      </c>
      <c r="CC18" s="210">
        <f t="shared" si="47"/>
        <v>2</v>
      </c>
      <c r="CD18" s="184">
        <f t="shared" si="43"/>
        <v>2</v>
      </c>
      <c r="CE18" s="184">
        <f t="shared" si="44"/>
        <v>1</v>
      </c>
      <c r="CF18" s="186">
        <f t="shared" si="48"/>
        <v>0</v>
      </c>
      <c r="CG18" s="184">
        <f t="shared" si="45"/>
        <v>16</v>
      </c>
      <c r="CH18" s="186">
        <f ca="1">IF(CF18="x",CH17+(MATCH(CD18,OFFSET($CC$3,CH17,0):OFFSET($CC$3,16,0),0)),CG18)</f>
        <v>16</v>
      </c>
      <c r="CI18" s="184">
        <f t="shared" si="46"/>
        <v>16</v>
      </c>
    </row>
    <row r="19" spans="2:87" s="177" customFormat="1" ht="19.5" customHeight="1" thickBot="1">
      <c r="B19" s="270">
        <v>17</v>
      </c>
      <c r="C19" s="271" t="str">
        <f t="shared" si="24"/>
        <v>Andis Grīnbergs</v>
      </c>
      <c r="D19" s="272"/>
      <c r="E19" s="273">
        <f t="shared" si="25"/>
        <v>13</v>
      </c>
      <c r="F19" s="274" t="s">
        <v>19</v>
      </c>
      <c r="G19" s="275">
        <f t="shared" si="26"/>
        <v>100</v>
      </c>
      <c r="H19" s="276">
        <f t="shared" si="27"/>
        <v>-87</v>
      </c>
      <c r="I19" s="277">
        <f t="shared" si="28"/>
        <v>1</v>
      </c>
      <c r="J19" s="276">
        <f t="shared" si="29"/>
        <v>0</v>
      </c>
      <c r="K19" s="276">
        <f t="shared" si="30"/>
        <v>1</v>
      </c>
      <c r="L19" s="278">
        <f t="shared" si="31"/>
        <v>14</v>
      </c>
      <c r="P19" s="196">
        <f t="shared" si="32"/>
        <v>17</v>
      </c>
      <c r="Q19" s="279">
        <v>17</v>
      </c>
      <c r="R19" s="280" t="str">
        <f t="shared" si="33"/>
        <v>Andis Grīnbergs</v>
      </c>
      <c r="S19" s="281">
        <f>BQ3</f>
        <v>0</v>
      </c>
      <c r="T19" s="274" t="s">
        <v>19</v>
      </c>
      <c r="U19" s="282">
        <f>BO3</f>
        <v>12</v>
      </c>
      <c r="V19" s="283">
        <f>BQ4</f>
        <v>0</v>
      </c>
      <c r="W19" s="274" t="s">
        <v>19</v>
      </c>
      <c r="X19" s="282">
        <f>BO4</f>
        <v>11</v>
      </c>
      <c r="Y19" s="283">
        <f>BQ5</f>
        <v>0</v>
      </c>
      <c r="Z19" s="274" t="s">
        <v>19</v>
      </c>
      <c r="AA19" s="282">
        <f>BO5</f>
        <v>5</v>
      </c>
      <c r="AB19" s="283">
        <f>BQ6</f>
        <v>0</v>
      </c>
      <c r="AC19" s="274" t="s">
        <v>19</v>
      </c>
      <c r="AD19" s="282">
        <f>BO6</f>
        <v>9</v>
      </c>
      <c r="AE19" s="283">
        <f>BQ7</f>
        <v>0</v>
      </c>
      <c r="AF19" s="274" t="s">
        <v>19</v>
      </c>
      <c r="AG19" s="282">
        <f>BO7</f>
        <v>10</v>
      </c>
      <c r="AH19" s="283">
        <f>BQ8</f>
        <v>0</v>
      </c>
      <c r="AI19" s="274" t="s">
        <v>19</v>
      </c>
      <c r="AJ19" s="282">
        <f>BO8</f>
        <v>5</v>
      </c>
      <c r="AK19" s="283">
        <f>BQ9</f>
        <v>0</v>
      </c>
      <c r="AL19" s="274" t="s">
        <v>19</v>
      </c>
      <c r="AM19" s="282">
        <f>BO9</f>
        <v>8</v>
      </c>
      <c r="AN19" s="283">
        <f>BQ10</f>
        <v>1</v>
      </c>
      <c r="AO19" s="274" t="s">
        <v>19</v>
      </c>
      <c r="AP19" s="282">
        <f>BO10</f>
        <v>3</v>
      </c>
      <c r="AQ19" s="283">
        <f>BQ11</f>
        <v>1</v>
      </c>
      <c r="AR19" s="274" t="s">
        <v>19</v>
      </c>
      <c r="AS19" s="282">
        <f>BO11</f>
        <v>5</v>
      </c>
      <c r="AT19" s="283">
        <f>BQ12</f>
        <v>2</v>
      </c>
      <c r="AU19" s="274" t="s">
        <v>19</v>
      </c>
      <c r="AV19" s="282">
        <f>BO12</f>
        <v>11</v>
      </c>
      <c r="AW19" s="283">
        <f>BQ13</f>
        <v>1</v>
      </c>
      <c r="AX19" s="274" t="s">
        <v>19</v>
      </c>
      <c r="AY19" s="282">
        <f>BO13</f>
        <v>5</v>
      </c>
      <c r="AZ19" s="284">
        <f>BQ14</f>
        <v>5</v>
      </c>
      <c r="BA19" s="274" t="s">
        <v>19</v>
      </c>
      <c r="BB19" s="284">
        <f>BO14</f>
        <v>5</v>
      </c>
      <c r="BC19" s="285">
        <f>BQ15</f>
        <v>1</v>
      </c>
      <c r="BD19" s="274" t="s">
        <v>19</v>
      </c>
      <c r="BE19" s="286">
        <f>BO15</f>
        <v>3</v>
      </c>
      <c r="BF19" s="284">
        <f>BQ16</f>
        <v>1</v>
      </c>
      <c r="BG19" s="274" t="s">
        <v>19</v>
      </c>
      <c r="BH19" s="284">
        <f>BO16</f>
        <v>4</v>
      </c>
      <c r="BI19" s="285">
        <f>BQ17</f>
      </c>
      <c r="BJ19" s="274" t="s">
        <v>19</v>
      </c>
      <c r="BK19" s="286">
        <f>BO17</f>
      </c>
      <c r="BL19" s="284">
        <f>BQ18</f>
        <v>1</v>
      </c>
      <c r="BM19" s="274" t="s">
        <v>19</v>
      </c>
      <c r="BN19" s="284">
        <f>BO18</f>
        <v>4</v>
      </c>
      <c r="BO19" s="287"/>
      <c r="BP19" s="288"/>
      <c r="BQ19" s="288"/>
      <c r="BR19" s="289">
        <f t="shared" si="34"/>
        <v>13</v>
      </c>
      <c r="BS19" s="290" t="str">
        <f t="shared" si="35"/>
        <v>:</v>
      </c>
      <c r="BT19" s="291">
        <f t="shared" si="36"/>
        <v>100</v>
      </c>
      <c r="BU19" s="292">
        <f t="shared" si="37"/>
        <v>-87</v>
      </c>
      <c r="BV19" s="293">
        <f t="shared" si="38"/>
        <v>1</v>
      </c>
      <c r="BW19" s="292">
        <f t="shared" si="39"/>
        <v>0</v>
      </c>
      <c r="BX19" s="292">
        <f t="shared" si="40"/>
        <v>1</v>
      </c>
      <c r="BY19" s="294">
        <f t="shared" si="41"/>
        <v>14</v>
      </c>
      <c r="BZ19" s="279">
        <v>17</v>
      </c>
      <c r="CB19" s="184">
        <v>17</v>
      </c>
      <c r="CC19" s="210">
        <f t="shared" si="47"/>
        <v>1</v>
      </c>
      <c r="CD19" s="184">
        <f t="shared" si="43"/>
        <v>1</v>
      </c>
      <c r="CE19" s="184">
        <f t="shared" si="44"/>
        <v>1</v>
      </c>
      <c r="CF19" s="186">
        <f t="shared" si="48"/>
        <v>0</v>
      </c>
      <c r="CG19" s="184">
        <f t="shared" si="45"/>
        <v>17</v>
      </c>
      <c r="CH19" s="186">
        <f ca="1">IF(CF19="x",CH18+(MATCH(CD19,OFFSET($CC$3,CH18,0):OFFSET($CC$3,16,0),0)),CG19)</f>
        <v>17</v>
      </c>
      <c r="CI19" s="184">
        <f t="shared" si="46"/>
        <v>17</v>
      </c>
    </row>
    <row r="20" spans="2:9" ht="11.25">
      <c r="B20" s="79"/>
      <c r="I20" s="170"/>
    </row>
    <row r="21" spans="2:9" ht="11.25">
      <c r="B21" s="79"/>
      <c r="I21" s="170"/>
    </row>
    <row r="22" spans="2:9" ht="12" thickBot="1">
      <c r="B22" s="79"/>
      <c r="I22" s="170"/>
    </row>
    <row r="23" spans="2:78" s="104" customFormat="1" ht="12" thickBot="1">
      <c r="B23" s="87" t="s">
        <v>21</v>
      </c>
      <c r="C23" s="305" t="s">
        <v>20</v>
      </c>
      <c r="D23" s="305"/>
      <c r="E23" s="304" t="s">
        <v>22</v>
      </c>
      <c r="F23" s="304"/>
      <c r="G23" s="304"/>
      <c r="H23" s="88" t="s">
        <v>23</v>
      </c>
      <c r="I23" s="77" t="s">
        <v>17</v>
      </c>
      <c r="J23" s="77" t="s">
        <v>24</v>
      </c>
      <c r="K23" s="77" t="s">
        <v>25</v>
      </c>
      <c r="L23" s="78" t="s">
        <v>26</v>
      </c>
      <c r="M23" s="68" t="s">
        <v>44</v>
      </c>
      <c r="P23" s="105"/>
      <c r="Q23" s="1" t="s">
        <v>21</v>
      </c>
      <c r="R23" s="2" t="s">
        <v>20</v>
      </c>
      <c r="S23" s="305">
        <v>1</v>
      </c>
      <c r="T23" s="305"/>
      <c r="U23" s="305"/>
      <c r="V23" s="305">
        <v>2</v>
      </c>
      <c r="W23" s="305"/>
      <c r="X23" s="305"/>
      <c r="Y23" s="305">
        <v>3</v>
      </c>
      <c r="Z23" s="305"/>
      <c r="AA23" s="305"/>
      <c r="AB23" s="305">
        <v>4</v>
      </c>
      <c r="AC23" s="305"/>
      <c r="AD23" s="305"/>
      <c r="AE23" s="305">
        <v>5</v>
      </c>
      <c r="AF23" s="305"/>
      <c r="AG23" s="305"/>
      <c r="AH23" s="305">
        <v>6</v>
      </c>
      <c r="AI23" s="305"/>
      <c r="AJ23" s="305"/>
      <c r="AK23" s="305">
        <v>7</v>
      </c>
      <c r="AL23" s="305"/>
      <c r="AM23" s="305"/>
      <c r="AN23" s="305">
        <v>8</v>
      </c>
      <c r="AO23" s="305"/>
      <c r="AP23" s="305"/>
      <c r="AQ23" s="305">
        <v>9</v>
      </c>
      <c r="AR23" s="305"/>
      <c r="AS23" s="305"/>
      <c r="AT23" s="305">
        <v>10</v>
      </c>
      <c r="AU23" s="305"/>
      <c r="AV23" s="305"/>
      <c r="AW23" s="305">
        <v>11</v>
      </c>
      <c r="AX23" s="305"/>
      <c r="AY23" s="305"/>
      <c r="AZ23" s="305">
        <v>12</v>
      </c>
      <c r="BA23" s="305"/>
      <c r="BB23" s="305"/>
      <c r="BC23" s="305">
        <v>13</v>
      </c>
      <c r="BD23" s="305"/>
      <c r="BE23" s="305"/>
      <c r="BF23" s="305">
        <v>14</v>
      </c>
      <c r="BG23" s="305"/>
      <c r="BH23" s="305"/>
      <c r="BI23" s="305">
        <v>15</v>
      </c>
      <c r="BJ23" s="305"/>
      <c r="BK23" s="305"/>
      <c r="BL23" s="305">
        <v>16</v>
      </c>
      <c r="BM23" s="305"/>
      <c r="BN23" s="305"/>
      <c r="BO23" s="305">
        <v>17</v>
      </c>
      <c r="BP23" s="305"/>
      <c r="BQ23" s="306"/>
      <c r="BR23" s="68"/>
      <c r="BS23" s="68"/>
      <c r="BT23" s="68"/>
      <c r="BU23" s="68"/>
      <c r="BV23" s="68"/>
      <c r="BW23" s="68"/>
      <c r="BX23" s="68"/>
      <c r="BY23" s="68"/>
      <c r="BZ23" s="68"/>
    </row>
    <row r="24" spans="1:78" ht="11.25">
      <c r="A24" s="66">
        <f>M24</f>
        <v>2</v>
      </c>
      <c r="B24" s="89">
        <v>1</v>
      </c>
      <c r="C24" s="145" t="s">
        <v>50</v>
      </c>
      <c r="D24" s="142"/>
      <c r="E24" s="90">
        <f>SUM(E45,E57,E69,E81,E93,E105,E117,E129,G151,G161,G171,G181,G191,G201,G211,G221)</f>
        <v>114</v>
      </c>
      <c r="F24" s="42" t="s">
        <v>19</v>
      </c>
      <c r="G24" s="91">
        <f>SUM(G45,G57,G69,G81,G93,G105,G117,G129,I151,I161,I171,I181,I191,I201,I211,I221)</f>
        <v>22</v>
      </c>
      <c r="H24" s="92">
        <f>E24-G24</f>
        <v>92</v>
      </c>
      <c r="I24" s="167">
        <f>J24*2+K24*1</f>
        <v>27</v>
      </c>
      <c r="J24" s="92">
        <f>SUM(J45,J57,J69,J81,J93,J105,J117,J129,L151,L161,L171,L181,L191,L201,L211,L221)</f>
        <v>12</v>
      </c>
      <c r="K24" s="92">
        <f>SUM(K45,K57,K69,K81,K93,K105,K117,K129,M151,M161,M171,M181,M191,M201,M211,M221)</f>
        <v>3</v>
      </c>
      <c r="L24" s="93">
        <f>SUM(L45,L57,L69,L81,L93,L105,L117,L129,N151,N161,N171,N181,N191,N201,N211,N221)</f>
        <v>1</v>
      </c>
      <c r="M24" s="69">
        <v>2</v>
      </c>
      <c r="N24" s="171">
        <f>CI3</f>
        <v>2</v>
      </c>
      <c r="Q24" s="70">
        <v>1</v>
      </c>
      <c r="R24" s="67" t="str">
        <f>C24</f>
        <v>Edgars Caics</v>
      </c>
      <c r="S24" s="71"/>
      <c r="T24" s="8"/>
      <c r="U24" s="8"/>
      <c r="V24" s="72">
        <f>IF(G221&lt;&gt;"",G221,"")</f>
        <v>2</v>
      </c>
      <c r="W24" s="45" t="s">
        <v>19</v>
      </c>
      <c r="X24" s="73">
        <f>IF(E221&lt;&gt;"",E221,"")</f>
        <v>2</v>
      </c>
      <c r="Y24" s="72">
        <f>IF(E129&lt;&gt;"",E129,"")</f>
        <v>5</v>
      </c>
      <c r="Z24" s="74" t="s">
        <v>19</v>
      </c>
      <c r="AA24" s="73">
        <f>IF(G129&lt;&gt;"",G129,"")</f>
        <v>2</v>
      </c>
      <c r="AB24" s="72">
        <f>IF(G211&lt;&gt;"",G211,"")</f>
        <v>3</v>
      </c>
      <c r="AC24" s="74" t="s">
        <v>19</v>
      </c>
      <c r="AD24" s="73">
        <f>IF(E211&lt;&gt;"",E211,"")</f>
        <v>3</v>
      </c>
      <c r="AE24" s="72">
        <f>IF(E117&lt;&gt;"",E117,"")</f>
        <v>5</v>
      </c>
      <c r="AF24" s="74" t="s">
        <v>19</v>
      </c>
      <c r="AG24" s="73">
        <f>IF(G117&lt;&gt;"",G117,"")</f>
        <v>2</v>
      </c>
      <c r="AH24" s="72">
        <f>IF(G201&lt;&gt;"",G201,"")</f>
        <v>2</v>
      </c>
      <c r="AI24" s="74" t="s">
        <v>19</v>
      </c>
      <c r="AJ24" s="73">
        <f>IF(E201&lt;&gt;"",E201,"")</f>
        <v>2</v>
      </c>
      <c r="AK24" s="72">
        <f>IF(E105&lt;&gt;"",E105,"")</f>
        <v>4</v>
      </c>
      <c r="AL24" s="74" t="s">
        <v>19</v>
      </c>
      <c r="AM24" s="45">
        <f>IF(G105&lt;&gt;"",G105,"")</f>
        <v>6</v>
      </c>
      <c r="AN24" s="44">
        <f>IF(G191&lt;&gt;"",G191,"")</f>
        <v>5</v>
      </c>
      <c r="AO24" s="74" t="s">
        <v>19</v>
      </c>
      <c r="AP24" s="43">
        <f>IF(E191&lt;&gt;"",E191,"")</f>
        <v>1</v>
      </c>
      <c r="AQ24" s="44">
        <f>IF(E93&lt;&gt;"",E93,"")</f>
        <v>4</v>
      </c>
      <c r="AR24" s="74" t="s">
        <v>19</v>
      </c>
      <c r="AS24" s="43">
        <f>IF(G93&lt;&gt;"",G93,"")</f>
        <v>0</v>
      </c>
      <c r="AT24" s="42">
        <f>IF(G181&lt;&gt;"",G181,"")</f>
        <v>13</v>
      </c>
      <c r="AU24" s="74" t="s">
        <v>19</v>
      </c>
      <c r="AV24" s="43">
        <f>IF(E181&lt;&gt;"",E181,"")</f>
        <v>0</v>
      </c>
      <c r="AW24" s="42">
        <f>IF(E81&lt;&gt;"",E81,"")</f>
        <v>7</v>
      </c>
      <c r="AX24" s="74" t="s">
        <v>19</v>
      </c>
      <c r="AY24" s="42">
        <f>IF(G81&lt;&gt;"",G81,"")</f>
        <v>1</v>
      </c>
      <c r="AZ24" s="44">
        <f>IF(G171&lt;&gt;"",G171,"")</f>
        <v>11</v>
      </c>
      <c r="BA24" s="45" t="s">
        <v>19</v>
      </c>
      <c r="BB24" s="43">
        <f>IF(E171&lt;&gt;"",E171,"")</f>
        <v>2</v>
      </c>
      <c r="BC24" s="44">
        <f>IF(E69&lt;&gt;"",E69,"")</f>
        <v>8</v>
      </c>
      <c r="BD24" s="45" t="s">
        <v>19</v>
      </c>
      <c r="BE24" s="43">
        <f>IF(G69&lt;&gt;"",G69,"")</f>
        <v>1</v>
      </c>
      <c r="BF24" s="42">
        <f>IF(G161&lt;&gt;"",G161,"")</f>
        <v>9</v>
      </c>
      <c r="BG24" s="45" t="s">
        <v>19</v>
      </c>
      <c r="BH24" s="43">
        <f>IF(E161&lt;&gt;"",E161,"")</f>
        <v>0</v>
      </c>
      <c r="BI24" s="44">
        <f>IF(E57&lt;&gt;"",E57,"")</f>
        <v>9</v>
      </c>
      <c r="BJ24" s="45" t="s">
        <v>19</v>
      </c>
      <c r="BK24" s="43">
        <f>IF(G57&lt;&gt;"",G57,"")</f>
        <v>0</v>
      </c>
      <c r="BL24" s="51">
        <f>IF(G151&lt;&gt;"",G151,"")</f>
        <v>16</v>
      </c>
      <c r="BM24" s="75" t="s">
        <v>19</v>
      </c>
      <c r="BN24" s="47">
        <f>IF(E151&lt;&gt;"",E151,"")</f>
        <v>0</v>
      </c>
      <c r="BO24" s="46">
        <f>IF(E45&lt;&gt;"",E45,"")</f>
        <v>11</v>
      </c>
      <c r="BP24" s="75" t="s">
        <v>19</v>
      </c>
      <c r="BQ24" s="48">
        <f>IF(G45&lt;&gt;"",G45,"")</f>
        <v>0</v>
      </c>
      <c r="BR24" s="35"/>
      <c r="BS24" s="35"/>
      <c r="BT24" s="35"/>
      <c r="BU24" s="35"/>
      <c r="BV24" s="35"/>
      <c r="BW24" s="35"/>
      <c r="BX24" s="35"/>
      <c r="BY24" s="35"/>
      <c r="BZ24" s="35"/>
    </row>
    <row r="25" spans="1:78" ht="11.25">
      <c r="A25" s="66">
        <f aca="true" t="shared" si="49" ref="A25:A40">M25</f>
        <v>1</v>
      </c>
      <c r="B25" s="94">
        <v>2</v>
      </c>
      <c r="C25" s="146" t="s">
        <v>51</v>
      </c>
      <c r="D25" s="143"/>
      <c r="E25" s="95">
        <f>SUM(E46,E58,E70,E82,E94,E106,E118,G140,G150,G160,G170,G180,G190,G200,G210,E221)</f>
        <v>101</v>
      </c>
      <c r="F25" s="13" t="s">
        <v>19</v>
      </c>
      <c r="G25" s="96">
        <f>SUM(G46,G58,G70,G82,G94,G106,G118,I140,I150,I160,I170,I180,I190,I200,I210,G221)</f>
        <v>23</v>
      </c>
      <c r="H25" s="97">
        <f aca="true" t="shared" si="50" ref="H25:H32">E25-G25</f>
        <v>78</v>
      </c>
      <c r="I25" s="168">
        <f aca="true" t="shared" si="51" ref="I25:I32">J25*2+K25*1</f>
        <v>28</v>
      </c>
      <c r="J25" s="97">
        <f>SUM(J46,J58,J70,J82,J94,J106,J118,L140,L150,L160,L170,L180,L190,L200,L210,J221)</f>
        <v>13</v>
      </c>
      <c r="K25" s="97">
        <f>SUM(K46,K58,K70,K82,K94,K106,K118,M140,M150,M160,M170,M180,M190,M200,M210,K221)</f>
        <v>2</v>
      </c>
      <c r="L25" s="98">
        <f>SUM(L46,L58,L70,L82,L94,L106,L118,N140,N150,N160,N170,N180,N190,N200,N210,L221)</f>
        <v>1</v>
      </c>
      <c r="M25" s="69">
        <v>1</v>
      </c>
      <c r="N25" s="171">
        <f aca="true" t="shared" si="52" ref="N25:N40">CI4</f>
        <v>1</v>
      </c>
      <c r="Q25" s="3">
        <v>2</v>
      </c>
      <c r="R25" s="4" t="str">
        <f aca="true" t="shared" si="53" ref="R25:R40">C25</f>
        <v>Valts Smagars</v>
      </c>
      <c r="S25" s="5">
        <f>X24</f>
        <v>2</v>
      </c>
      <c r="T25" s="6" t="s">
        <v>19</v>
      </c>
      <c r="U25" s="7">
        <f>V24</f>
        <v>2</v>
      </c>
      <c r="V25" s="8"/>
      <c r="W25" s="8"/>
      <c r="X25" s="8"/>
      <c r="Y25" s="9">
        <f>IF(G210&lt;&gt;"",G210,"")</f>
        <v>2</v>
      </c>
      <c r="Z25" s="6" t="s">
        <v>19</v>
      </c>
      <c r="AA25" s="7">
        <f>IF(E210&lt;&gt;"",E210,"")</f>
        <v>1</v>
      </c>
      <c r="AB25" s="9">
        <f>IF(E118&lt;&gt;"",E118,"")</f>
        <v>4</v>
      </c>
      <c r="AC25" s="10" t="s">
        <v>19</v>
      </c>
      <c r="AD25" s="7">
        <f>IF(G118&lt;&gt;"",G118,"")</f>
        <v>2</v>
      </c>
      <c r="AE25" s="9">
        <f>IF(G200&lt;&gt;"",G200,"")</f>
        <v>3</v>
      </c>
      <c r="AF25" s="10" t="s">
        <v>19</v>
      </c>
      <c r="AG25" s="7">
        <f>IF(E200&lt;&gt;"",E200,"")</f>
        <v>3</v>
      </c>
      <c r="AH25" s="9">
        <f>IF(E106&lt;&gt;"",E106,"")</f>
        <v>1</v>
      </c>
      <c r="AI25" s="10" t="s">
        <v>19</v>
      </c>
      <c r="AJ25" s="7">
        <f>IF(G106&lt;&gt;"",G106,"")</f>
        <v>3</v>
      </c>
      <c r="AK25" s="9">
        <f>IF(G190&lt;&gt;"",G190,"")</f>
        <v>5</v>
      </c>
      <c r="AL25" s="10" t="s">
        <v>19</v>
      </c>
      <c r="AM25" s="6">
        <f>IF(E190&lt;&gt;"",E190,"")</f>
        <v>2</v>
      </c>
      <c r="AN25" s="11">
        <f>IF(E94&lt;&gt;"",E94,"")</f>
        <v>5</v>
      </c>
      <c r="AO25" s="10" t="s">
        <v>19</v>
      </c>
      <c r="AP25" s="12">
        <f>IF(G94&lt;&gt;"",G94,"")</f>
        <v>0</v>
      </c>
      <c r="AQ25" s="11">
        <f>IF(G180&lt;&gt;"",G180,"")</f>
        <v>5</v>
      </c>
      <c r="AR25" s="10" t="s">
        <v>19</v>
      </c>
      <c r="AS25" s="12">
        <f>IF(E180&lt;&gt;"",E180,"")</f>
        <v>3</v>
      </c>
      <c r="AT25" s="13">
        <f>IF(E82&lt;&gt;"",E82,"")</f>
        <v>7</v>
      </c>
      <c r="AU25" s="10" t="s">
        <v>19</v>
      </c>
      <c r="AV25" s="12">
        <f>IF(G82&lt;&gt;"",G82,"")</f>
        <v>0</v>
      </c>
      <c r="AW25" s="13">
        <f>IF(G170&lt;&gt;"",G170,"")</f>
        <v>9</v>
      </c>
      <c r="AX25" s="10" t="s">
        <v>19</v>
      </c>
      <c r="AY25" s="13">
        <f>IF(E170&lt;&gt;"",E170,"")</f>
        <v>1</v>
      </c>
      <c r="AZ25" s="11">
        <f>IF(E70&lt;&gt;"",E70,"")</f>
        <v>6</v>
      </c>
      <c r="BA25" s="6" t="s">
        <v>19</v>
      </c>
      <c r="BB25" s="12">
        <f>IF(G70&lt;&gt;"",G70,"")</f>
        <v>2</v>
      </c>
      <c r="BC25" s="11">
        <f>IF(G160&lt;&gt;"",G160,"")</f>
        <v>9</v>
      </c>
      <c r="BD25" s="6" t="s">
        <v>19</v>
      </c>
      <c r="BE25" s="12">
        <f>IF(E160&lt;&gt;"",E160,"")</f>
        <v>1</v>
      </c>
      <c r="BF25" s="13">
        <f>IF(E58&lt;&gt;"",E58,"")</f>
        <v>6</v>
      </c>
      <c r="BG25" s="6" t="s">
        <v>19</v>
      </c>
      <c r="BH25" s="12">
        <f>IF(G58&lt;&gt;"",G58,"")</f>
        <v>2</v>
      </c>
      <c r="BI25" s="11">
        <f>IF(G150&lt;&gt;"",G150,"")</f>
        <v>12</v>
      </c>
      <c r="BJ25" s="6" t="s">
        <v>19</v>
      </c>
      <c r="BK25" s="12">
        <f>IF(E150&lt;&gt;"",E150,"")</f>
        <v>1</v>
      </c>
      <c r="BL25" s="14">
        <f>IF(E46&lt;&gt;"",E46,"")</f>
        <v>13</v>
      </c>
      <c r="BM25" s="15" t="s">
        <v>19</v>
      </c>
      <c r="BN25" s="16">
        <f>IF(G46&lt;&gt;"",G46,"")</f>
        <v>0</v>
      </c>
      <c r="BO25" s="17">
        <f>IF(G140&lt;&gt;"",G140,"")</f>
        <v>12</v>
      </c>
      <c r="BP25" s="15" t="s">
        <v>19</v>
      </c>
      <c r="BQ25" s="18">
        <f>IF(E140&lt;&gt;"",E140,"")</f>
        <v>0</v>
      </c>
      <c r="BR25" s="35"/>
      <c r="BS25" s="35"/>
      <c r="BT25" s="35"/>
      <c r="BU25" s="35"/>
      <c r="BV25" s="35"/>
      <c r="BW25" s="35"/>
      <c r="BX25" s="35"/>
      <c r="BY25" s="35"/>
      <c r="BZ25" s="35"/>
    </row>
    <row r="26" spans="1:78" ht="11.25">
      <c r="A26" s="66">
        <f t="shared" si="49"/>
        <v>5</v>
      </c>
      <c r="B26" s="94">
        <v>3</v>
      </c>
      <c r="C26" s="146" t="s">
        <v>52</v>
      </c>
      <c r="D26" s="143"/>
      <c r="E26" s="95">
        <f>SUM(E47,E59,E71,E83,E95,E107,G129,G139,G149,G159,G169,G179,G189,G199,E210,E222)</f>
        <v>78</v>
      </c>
      <c r="F26" s="13" t="s">
        <v>19</v>
      </c>
      <c r="G26" s="96">
        <f>SUM(G47,G59,G71,G83,G95,G107,I129,I139,I149,I159,I169,I179,I189,I199,G210,G222)</f>
        <v>26</v>
      </c>
      <c r="H26" s="97">
        <f t="shared" si="50"/>
        <v>52</v>
      </c>
      <c r="I26" s="168">
        <f t="shared" si="51"/>
        <v>25</v>
      </c>
      <c r="J26" s="97">
        <f>SUM(J47,J59,J71,J83,J95,J107,L129,L139,L149,L159,L169,L179,L189,L199,J210,J222)</f>
        <v>12</v>
      </c>
      <c r="K26" s="97">
        <f>SUM(K47,K59,K71,K83,K95,K107,M129,M139,M149,M159,M169,M179,M189,M199,K210,K222)</f>
        <v>1</v>
      </c>
      <c r="L26" s="98">
        <f>SUM(L47,L59,L71,L83,L95,L107,N129,N139,N149,N159,N169,N179,N189,N199,L210,L222)</f>
        <v>3</v>
      </c>
      <c r="M26" s="69">
        <v>5</v>
      </c>
      <c r="N26" s="171">
        <f t="shared" si="52"/>
        <v>5</v>
      </c>
      <c r="Q26" s="3">
        <v>3</v>
      </c>
      <c r="R26" s="4" t="str">
        <f t="shared" si="53"/>
        <v>Edijs Treigūts</v>
      </c>
      <c r="S26" s="5">
        <f>AA24</f>
        <v>2</v>
      </c>
      <c r="T26" s="6" t="s">
        <v>19</v>
      </c>
      <c r="U26" s="7">
        <f>Y24</f>
        <v>5</v>
      </c>
      <c r="V26" s="9">
        <f>AA25</f>
        <v>1</v>
      </c>
      <c r="W26" s="10" t="s">
        <v>19</v>
      </c>
      <c r="X26" s="7">
        <f>Y25</f>
        <v>2</v>
      </c>
      <c r="Y26" s="8"/>
      <c r="Z26" s="19"/>
      <c r="AA26" s="8"/>
      <c r="AB26" s="9">
        <f>IF(G199&lt;&gt;"",G199,"")</f>
        <v>4</v>
      </c>
      <c r="AC26" s="6" t="s">
        <v>19</v>
      </c>
      <c r="AD26" s="7">
        <f>IF(E199&lt;&gt;"",E199,"")</f>
        <v>4</v>
      </c>
      <c r="AE26" s="9">
        <f>IF(E107&lt;&gt;"",E107,"")</f>
        <v>3</v>
      </c>
      <c r="AF26" s="10" t="s">
        <v>19</v>
      </c>
      <c r="AG26" s="7">
        <f>IF(G107&lt;&gt;"",G107,"")</f>
        <v>0</v>
      </c>
      <c r="AH26" s="9">
        <f>IF(G189&lt;&gt;"",G189,"")</f>
        <v>2</v>
      </c>
      <c r="AI26" s="10" t="s">
        <v>19</v>
      </c>
      <c r="AJ26" s="7">
        <f>IF(E189&lt;&gt;"",E189,"")</f>
        <v>3</v>
      </c>
      <c r="AK26" s="9">
        <f>IF(E95&lt;&gt;"",E95,"")</f>
        <v>6</v>
      </c>
      <c r="AL26" s="10" t="s">
        <v>19</v>
      </c>
      <c r="AM26" s="6">
        <f>IF(G95&lt;&gt;"",G95,"")</f>
        <v>2</v>
      </c>
      <c r="AN26" s="11">
        <f>IF(G179&lt;&gt;"",G179,"")</f>
        <v>3</v>
      </c>
      <c r="AO26" s="10" t="s">
        <v>19</v>
      </c>
      <c r="AP26" s="12">
        <f>IF(E179&lt;&gt;"",E179,"")</f>
        <v>2</v>
      </c>
      <c r="AQ26" s="11">
        <f>IF(E83&lt;&gt;"",E83,"")</f>
        <v>5</v>
      </c>
      <c r="AR26" s="10" t="s">
        <v>19</v>
      </c>
      <c r="AS26" s="12">
        <f>IF(G83&lt;&gt;"",G83,"")</f>
        <v>2</v>
      </c>
      <c r="AT26" s="13">
        <f>IF(G169&lt;&gt;"",G169,"")</f>
        <v>5</v>
      </c>
      <c r="AU26" s="10" t="s">
        <v>19</v>
      </c>
      <c r="AV26" s="12">
        <f>IF(E169&lt;&gt;"",E169,"")</f>
        <v>2</v>
      </c>
      <c r="AW26" s="13">
        <f>IF(E71&lt;&gt;"",E71,"")</f>
        <v>7</v>
      </c>
      <c r="AX26" s="10" t="s">
        <v>19</v>
      </c>
      <c r="AY26" s="13">
        <f>IF(G71&lt;&gt;"",G71,"")</f>
        <v>1</v>
      </c>
      <c r="AZ26" s="11">
        <f>IF(G159&lt;&gt;"",G159,"")</f>
        <v>5</v>
      </c>
      <c r="BA26" s="6" t="s">
        <v>19</v>
      </c>
      <c r="BB26" s="12">
        <f>IF(E159&lt;&gt;"",E159,"")</f>
        <v>1</v>
      </c>
      <c r="BC26" s="11">
        <f>IF(E59&lt;&gt;"",E59,"")</f>
        <v>6</v>
      </c>
      <c r="BD26" s="6" t="s">
        <v>19</v>
      </c>
      <c r="BE26" s="12">
        <f>IF(G59&lt;&gt;"",G59,"")</f>
        <v>0</v>
      </c>
      <c r="BF26" s="13">
        <f>IF(G149&lt;&gt;"",G149,"")</f>
        <v>6</v>
      </c>
      <c r="BG26" s="6" t="s">
        <v>19</v>
      </c>
      <c r="BH26" s="12">
        <f>IF(E149&lt;&gt;"",E149,"")</f>
        <v>1</v>
      </c>
      <c r="BI26" s="11">
        <f>IF(E47&lt;&gt;"",E47,"")</f>
        <v>3</v>
      </c>
      <c r="BJ26" s="6" t="s">
        <v>19</v>
      </c>
      <c r="BK26" s="12">
        <f>IF(G47&lt;&gt;"",G47,"")</f>
        <v>1</v>
      </c>
      <c r="BL26" s="14">
        <f>IF(G139&lt;&gt;"",G139,"")</f>
        <v>10</v>
      </c>
      <c r="BM26" s="15" t="s">
        <v>19</v>
      </c>
      <c r="BN26" s="16">
        <f>IF(E139&lt;&gt;"",E139,"")</f>
        <v>0</v>
      </c>
      <c r="BO26" s="17">
        <f>IF(E222&lt;&gt;"",E222,"")</f>
        <v>10</v>
      </c>
      <c r="BP26" s="15" t="s">
        <v>19</v>
      </c>
      <c r="BQ26" s="18">
        <f>IF(G222&lt;&gt;"",G222,"")</f>
        <v>0</v>
      </c>
      <c r="BR26" s="35"/>
      <c r="BS26" s="35"/>
      <c r="BT26" s="35"/>
      <c r="BU26" s="35"/>
      <c r="BV26" s="35"/>
      <c r="BW26" s="35"/>
      <c r="BX26" s="35"/>
      <c r="BY26" s="35"/>
      <c r="BZ26" s="35"/>
    </row>
    <row r="27" spans="1:78" ht="11.25">
      <c r="A27" s="66">
        <f t="shared" si="49"/>
        <v>7</v>
      </c>
      <c r="B27" s="94">
        <v>4</v>
      </c>
      <c r="C27" s="146" t="s">
        <v>53</v>
      </c>
      <c r="D27" s="143"/>
      <c r="E27" s="95">
        <f>SUM(E48,E60,E72,E84,E96,G118,G128,G138,G148,G158,G168,G178,G188,E199,E211,E223)</f>
        <v>71</v>
      </c>
      <c r="F27" s="13" t="s">
        <v>19</v>
      </c>
      <c r="G27" s="96">
        <f>SUM(G48,G60,G72,G84,G96,I118,I128,I138,I148,I158,I168,I178,I188,G199,G211,G223)</f>
        <v>32</v>
      </c>
      <c r="H27" s="97">
        <f t="shared" si="50"/>
        <v>39</v>
      </c>
      <c r="I27" s="168">
        <f t="shared" si="51"/>
        <v>22</v>
      </c>
      <c r="J27" s="97">
        <f>SUM(J48,J60,J72,J84,J96,L118,L128,L138,L148,L158,L168,L178,L188,J199,J211,J223)</f>
        <v>10</v>
      </c>
      <c r="K27" s="97">
        <f>SUM(K48,K60,K72,K84,K96,M118,M128,M138,M148,M158,M168,M178,M188,K199,K211,K223)</f>
        <v>2</v>
      </c>
      <c r="L27" s="98">
        <f>SUM(L48,L60,L72,L84,L96,N118,N128,N138,N148,N158,N168,N178,N188,L199,L211,L223)</f>
        <v>4</v>
      </c>
      <c r="M27" s="69">
        <v>7</v>
      </c>
      <c r="N27" s="171">
        <f t="shared" si="52"/>
        <v>6</v>
      </c>
      <c r="Q27" s="3">
        <v>4</v>
      </c>
      <c r="R27" s="4" t="str">
        <f t="shared" si="53"/>
        <v>Mikus Saulītis</v>
      </c>
      <c r="S27" s="5">
        <f>AD24</f>
        <v>3</v>
      </c>
      <c r="T27" s="6" t="s">
        <v>19</v>
      </c>
      <c r="U27" s="7">
        <f>AB24</f>
        <v>3</v>
      </c>
      <c r="V27" s="9">
        <f>AD25</f>
        <v>2</v>
      </c>
      <c r="W27" s="10" t="s">
        <v>19</v>
      </c>
      <c r="X27" s="7">
        <f>AB25</f>
        <v>4</v>
      </c>
      <c r="Y27" s="9">
        <f>AD26</f>
        <v>4</v>
      </c>
      <c r="Z27" s="10" t="s">
        <v>19</v>
      </c>
      <c r="AA27" s="7">
        <f>AB26</f>
        <v>4</v>
      </c>
      <c r="AB27" s="8"/>
      <c r="AC27" s="19"/>
      <c r="AD27" s="8"/>
      <c r="AE27" s="9">
        <f>IF(G188&lt;&gt;"",G188,"")</f>
        <v>1</v>
      </c>
      <c r="AF27" s="6" t="s">
        <v>19</v>
      </c>
      <c r="AG27" s="7">
        <f>IF(E188&lt;&gt;"",E188,"")</f>
        <v>3</v>
      </c>
      <c r="AH27" s="9">
        <f>IF(E96&lt;&gt;"",E96,"")</f>
        <v>4</v>
      </c>
      <c r="AI27" s="10" t="s">
        <v>19</v>
      </c>
      <c r="AJ27" s="7">
        <f>IF(G96&lt;&gt;"",G96,"")</f>
        <v>1</v>
      </c>
      <c r="AK27" s="9">
        <f>IF(G178&lt;&gt;"",G178,"")</f>
        <v>5</v>
      </c>
      <c r="AL27" s="10" t="s">
        <v>19</v>
      </c>
      <c r="AM27" s="6">
        <f>IF(E178&lt;&gt;"",E178,"")</f>
        <v>4</v>
      </c>
      <c r="AN27" s="11">
        <f>IF(E84&lt;&gt;"",E84,"")</f>
        <v>2</v>
      </c>
      <c r="AO27" s="10" t="s">
        <v>19</v>
      </c>
      <c r="AP27" s="12">
        <f>IF(G84&lt;&gt;"",G84,"")</f>
        <v>1</v>
      </c>
      <c r="AQ27" s="11">
        <f>IF(G168&lt;&gt;"",G168,"")</f>
        <v>1</v>
      </c>
      <c r="AR27" s="10" t="s">
        <v>19</v>
      </c>
      <c r="AS27" s="12">
        <f>IF(E168&lt;&gt;"",E168,"")</f>
        <v>3</v>
      </c>
      <c r="AT27" s="13">
        <f>IF(E72&lt;&gt;"",E72,"")</f>
        <v>3</v>
      </c>
      <c r="AU27" s="10" t="s">
        <v>19</v>
      </c>
      <c r="AV27" s="12">
        <f>IF(G72&lt;&gt;"",G72,"")</f>
        <v>1</v>
      </c>
      <c r="AW27" s="13">
        <f>IF(G158&lt;&gt;"",G158,"")</f>
        <v>5</v>
      </c>
      <c r="AX27" s="10" t="s">
        <v>19</v>
      </c>
      <c r="AY27" s="13">
        <f>IF(E158&lt;&gt;"",E158,"")</f>
        <v>0</v>
      </c>
      <c r="AZ27" s="11">
        <f>IF(E60&lt;&gt;"",E60,"")</f>
        <v>8</v>
      </c>
      <c r="BA27" s="6" t="s">
        <v>19</v>
      </c>
      <c r="BB27" s="12">
        <f>IF(G60&lt;&gt;"",G60,"")</f>
        <v>2</v>
      </c>
      <c r="BC27" s="11">
        <f>IF(G148&lt;&gt;"",G148,"")</f>
        <v>2</v>
      </c>
      <c r="BD27" s="6" t="s">
        <v>19</v>
      </c>
      <c r="BE27" s="12">
        <f>IF(E148&lt;&gt;"",E148,"")</f>
        <v>3</v>
      </c>
      <c r="BF27" s="13">
        <f>IF(E48&lt;&gt;"",E48,"")</f>
        <v>8</v>
      </c>
      <c r="BG27" s="6" t="s">
        <v>19</v>
      </c>
      <c r="BH27" s="12">
        <f>IF(G48&lt;&gt;"",G48,"")</f>
        <v>1</v>
      </c>
      <c r="BI27" s="11">
        <f>IF(G138&lt;&gt;"",G138,"")</f>
        <v>4</v>
      </c>
      <c r="BJ27" s="6" t="s">
        <v>19</v>
      </c>
      <c r="BK27" s="12">
        <f>IF(E138&lt;&gt;"",E138,"")</f>
        <v>1</v>
      </c>
      <c r="BL27" s="14">
        <f>IF(E223&lt;&gt;"",E223,"")</f>
        <v>11</v>
      </c>
      <c r="BM27" s="15" t="s">
        <v>19</v>
      </c>
      <c r="BN27" s="16">
        <f>IF(G223&lt;&gt;"",G223,"")</f>
        <v>1</v>
      </c>
      <c r="BO27" s="17">
        <f>IF(G128&lt;&gt;"",G128,"")</f>
        <v>8</v>
      </c>
      <c r="BP27" s="15" t="s">
        <v>19</v>
      </c>
      <c r="BQ27" s="18">
        <f>IF(E128&lt;&gt;"",E128,"")</f>
        <v>0</v>
      </c>
      <c r="BR27" s="35"/>
      <c r="BS27" s="35"/>
      <c r="BT27" s="35"/>
      <c r="BU27" s="35"/>
      <c r="BV27" s="35"/>
      <c r="BW27" s="35"/>
      <c r="BX27" s="35"/>
      <c r="BY27" s="35"/>
      <c r="BZ27" s="35"/>
    </row>
    <row r="28" spans="1:78" ht="11.25">
      <c r="A28" s="66">
        <f t="shared" si="49"/>
        <v>3</v>
      </c>
      <c r="B28" s="94">
        <v>5</v>
      </c>
      <c r="C28" s="146" t="s">
        <v>54</v>
      </c>
      <c r="D28" s="143"/>
      <c r="E28" s="95">
        <f>SUM(E49,E61,E73,E85,G107,G117,G127,G137,G147,G157,G167,G177,E188,E200,E212,E224)</f>
        <v>70</v>
      </c>
      <c r="F28" s="13" t="s">
        <v>19</v>
      </c>
      <c r="G28" s="96">
        <f>SUM(G49,G61,G73,G85,I107,I117,I127,I137,I147,I157,I167,I177,G188,G200,G212,G224)</f>
        <v>24</v>
      </c>
      <c r="H28" s="97">
        <f t="shared" si="50"/>
        <v>46</v>
      </c>
      <c r="I28" s="168">
        <f t="shared" si="51"/>
        <v>27</v>
      </c>
      <c r="J28" s="97">
        <f>SUM(J49,J61,J73,J85,L107,L117,L127,L137,L147,L157,L167,L177,J188,J200,J212,J224)</f>
        <v>13</v>
      </c>
      <c r="K28" s="97">
        <f>SUM(K49,K61,K73,K85,M107,M117,M127,M137,M147,M157,M167,M177,K188,K200,K212,K224)</f>
        <v>1</v>
      </c>
      <c r="L28" s="98">
        <f>SUM(L49,L61,L73,L85,N107,N117,N127,N137,N147,N157,N167,N177,L188,L200,L212,L224)</f>
        <v>2</v>
      </c>
      <c r="M28" s="69">
        <v>3</v>
      </c>
      <c r="N28" s="171">
        <f t="shared" si="52"/>
        <v>3</v>
      </c>
      <c r="Q28" s="3">
        <v>5</v>
      </c>
      <c r="R28" s="4" t="str">
        <f t="shared" si="53"/>
        <v>Artūrs Verčins</v>
      </c>
      <c r="S28" s="5">
        <f>AG24</f>
        <v>2</v>
      </c>
      <c r="T28" s="6" t="s">
        <v>19</v>
      </c>
      <c r="U28" s="7">
        <f>AE24</f>
        <v>5</v>
      </c>
      <c r="V28" s="9">
        <f>AG25</f>
        <v>3</v>
      </c>
      <c r="W28" s="10" t="s">
        <v>19</v>
      </c>
      <c r="X28" s="7">
        <f>AE25</f>
        <v>3</v>
      </c>
      <c r="Y28" s="9">
        <f>AG26</f>
        <v>0</v>
      </c>
      <c r="Z28" s="10" t="s">
        <v>19</v>
      </c>
      <c r="AA28" s="7">
        <f>AE26</f>
        <v>3</v>
      </c>
      <c r="AB28" s="9">
        <f>AG27</f>
        <v>3</v>
      </c>
      <c r="AC28" s="10" t="s">
        <v>19</v>
      </c>
      <c r="AD28" s="7">
        <f>AE27</f>
        <v>1</v>
      </c>
      <c r="AE28" s="8"/>
      <c r="AF28" s="19"/>
      <c r="AG28" s="8"/>
      <c r="AH28" s="9">
        <f>IF(G177&lt;&gt;"",G177,"")</f>
        <v>4</v>
      </c>
      <c r="AI28" s="6" t="s">
        <v>19</v>
      </c>
      <c r="AJ28" s="7">
        <f>IF(E177&lt;&gt;"",E177,"")</f>
        <v>3</v>
      </c>
      <c r="AK28" s="9">
        <f>IF(E85&lt;&gt;"",E85,"")</f>
        <v>5</v>
      </c>
      <c r="AL28" s="10" t="s">
        <v>19</v>
      </c>
      <c r="AM28" s="6">
        <f>IF(G85&lt;&gt;"",G85,"")</f>
        <v>3</v>
      </c>
      <c r="AN28" s="11">
        <f>IF(G167&lt;&gt;"",G167,"")</f>
        <v>10</v>
      </c>
      <c r="AO28" s="10" t="s">
        <v>19</v>
      </c>
      <c r="AP28" s="12">
        <f>IF(E167&lt;&gt;"",E167,"")</f>
        <v>1</v>
      </c>
      <c r="AQ28" s="11">
        <f>IF(E73&lt;&gt;"",E73,"")</f>
        <v>2</v>
      </c>
      <c r="AR28" s="10" t="s">
        <v>19</v>
      </c>
      <c r="AS28" s="12">
        <f>IF(G73&lt;&gt;"",G73,"")</f>
        <v>1</v>
      </c>
      <c r="AT28" s="13">
        <f>IF(G157&lt;&gt;"",G157,"")</f>
        <v>4</v>
      </c>
      <c r="AU28" s="10" t="s">
        <v>19</v>
      </c>
      <c r="AV28" s="12">
        <f>IF(E157&lt;&gt;"",E157,"")</f>
        <v>1</v>
      </c>
      <c r="AW28" s="13">
        <f>IF(E61&lt;&gt;"",E61,"")</f>
        <v>5</v>
      </c>
      <c r="AX28" s="10" t="s">
        <v>19</v>
      </c>
      <c r="AY28" s="13">
        <f>IF(G61&lt;&gt;"",G61,"")</f>
        <v>1</v>
      </c>
      <c r="AZ28" s="11">
        <f>IF(G147&lt;&gt;"",G147,"")</f>
        <v>5</v>
      </c>
      <c r="BA28" s="6" t="s">
        <v>19</v>
      </c>
      <c r="BB28" s="12">
        <f>IF(E147&lt;&gt;"",E147,"")</f>
        <v>1</v>
      </c>
      <c r="BC28" s="11">
        <f>IF(E49&lt;&gt;"",E49,"")</f>
        <v>6</v>
      </c>
      <c r="BD28" s="6" t="s">
        <v>19</v>
      </c>
      <c r="BE28" s="12">
        <f>IF(G49&lt;&gt;"",G49,"")</f>
        <v>0</v>
      </c>
      <c r="BF28" s="13">
        <f>IF(G137&lt;&gt;"",G137,"")</f>
        <v>7</v>
      </c>
      <c r="BG28" s="6" t="s">
        <v>19</v>
      </c>
      <c r="BH28" s="12">
        <f>IF(E137&lt;&gt;"",E137,"")</f>
        <v>0</v>
      </c>
      <c r="BI28" s="11">
        <f>IF(E224&lt;&gt;"",E224,"")</f>
        <v>3</v>
      </c>
      <c r="BJ28" s="6" t="s">
        <v>19</v>
      </c>
      <c r="BK28" s="12">
        <f>IF(G224&lt;&gt;"",G224,"")</f>
        <v>1</v>
      </c>
      <c r="BL28" s="14">
        <f>IF(G127&lt;&gt;"",G127,"")</f>
        <v>6</v>
      </c>
      <c r="BM28" s="15" t="s">
        <v>19</v>
      </c>
      <c r="BN28" s="16">
        <f>IF(E127&lt;&gt;"",E127,"")</f>
        <v>0</v>
      </c>
      <c r="BO28" s="17">
        <f>IF(E212&lt;&gt;"",E212,"")</f>
        <v>5</v>
      </c>
      <c r="BP28" s="15" t="s">
        <v>19</v>
      </c>
      <c r="BQ28" s="18">
        <f>IF(G212&lt;&gt;"",G212,"")</f>
        <v>0</v>
      </c>
      <c r="BR28" s="35"/>
      <c r="BS28" s="35"/>
      <c r="BT28" s="35"/>
      <c r="BU28" s="35"/>
      <c r="BV28" s="35"/>
      <c r="BW28" s="35"/>
      <c r="BX28" s="35"/>
      <c r="BY28" s="35"/>
      <c r="BZ28" s="35"/>
    </row>
    <row r="29" spans="1:78" ht="11.25">
      <c r="A29" s="66">
        <f t="shared" si="49"/>
        <v>4</v>
      </c>
      <c r="B29" s="94">
        <v>6</v>
      </c>
      <c r="C29" s="146" t="s">
        <v>55</v>
      </c>
      <c r="D29" s="143"/>
      <c r="E29" s="95">
        <f>SUM(E50,E62,E74,G96,G106,G116,G126,G136,G146,G156,G166,E177,E189,E201,E213,E225)</f>
        <v>62</v>
      </c>
      <c r="F29" s="13" t="s">
        <v>19</v>
      </c>
      <c r="G29" s="96">
        <f>SUM(G50,G62,G74,I96,I106,I116,I126,I136,I146,I156,I166,G177,G189,G201,G213,G225)</f>
        <v>27</v>
      </c>
      <c r="H29" s="97">
        <f t="shared" si="50"/>
        <v>35</v>
      </c>
      <c r="I29" s="168">
        <f t="shared" si="51"/>
        <v>27</v>
      </c>
      <c r="J29" s="97">
        <f>SUM(J50,J62,J74,L96,L106,L116,L126,L136,L146,L156,L166,J177,J189,J201,J213,J225)</f>
        <v>13</v>
      </c>
      <c r="K29" s="97">
        <f>SUM(K50,K62,K74,M96,M106,M116,M126,M136,M146,M156,M166,K177,K189,K201,K213,K225)</f>
        <v>1</v>
      </c>
      <c r="L29" s="98">
        <f>SUM(L50,L62,L74,N96,N106,N116,N126,N136,N146,N156,N166,L177,L189,L201,L213,L225)</f>
        <v>2</v>
      </c>
      <c r="M29" s="69">
        <v>4</v>
      </c>
      <c r="N29" s="171">
        <f t="shared" si="52"/>
        <v>4</v>
      </c>
      <c r="Q29" s="3">
        <v>6</v>
      </c>
      <c r="R29" s="4" t="str">
        <f t="shared" si="53"/>
        <v>Sandis Kadakovskis</v>
      </c>
      <c r="S29" s="5">
        <f>AJ24</f>
        <v>2</v>
      </c>
      <c r="T29" s="6" t="s">
        <v>19</v>
      </c>
      <c r="U29" s="7">
        <f>AH24</f>
        <v>2</v>
      </c>
      <c r="V29" s="9">
        <f>AJ25</f>
        <v>3</v>
      </c>
      <c r="W29" s="10" t="s">
        <v>19</v>
      </c>
      <c r="X29" s="7">
        <f>AH25</f>
        <v>1</v>
      </c>
      <c r="Y29" s="9">
        <f>AJ26</f>
        <v>3</v>
      </c>
      <c r="Z29" s="10" t="s">
        <v>19</v>
      </c>
      <c r="AA29" s="7">
        <f>AH26</f>
        <v>2</v>
      </c>
      <c r="AB29" s="9">
        <f>AJ27</f>
        <v>1</v>
      </c>
      <c r="AC29" s="10" t="s">
        <v>19</v>
      </c>
      <c r="AD29" s="7">
        <f>AH27</f>
        <v>4</v>
      </c>
      <c r="AE29" s="9">
        <f>AJ28</f>
        <v>3</v>
      </c>
      <c r="AF29" s="10" t="s">
        <v>19</v>
      </c>
      <c r="AG29" s="7">
        <f>AH28</f>
        <v>4</v>
      </c>
      <c r="AH29" s="8"/>
      <c r="AI29" s="19"/>
      <c r="AJ29" s="8"/>
      <c r="AK29" s="9">
        <f>IF(G166&lt;&gt;"",G166,"")</f>
        <v>4</v>
      </c>
      <c r="AL29" s="6" t="s">
        <v>19</v>
      </c>
      <c r="AM29" s="6">
        <f>IF(E166&lt;&gt;"",E166,"")</f>
        <v>1</v>
      </c>
      <c r="AN29" s="11">
        <f>IF(E74&lt;&gt;"",E74,"")</f>
        <v>3</v>
      </c>
      <c r="AO29" s="10" t="s">
        <v>19</v>
      </c>
      <c r="AP29" s="12">
        <f>IF(G74&lt;&gt;"",G74,"")</f>
        <v>2</v>
      </c>
      <c r="AQ29" s="11">
        <f>IF(G156&lt;&gt;"",G156,"")</f>
        <v>3</v>
      </c>
      <c r="AR29" s="10" t="s">
        <v>19</v>
      </c>
      <c r="AS29" s="12">
        <f>IF(E156&lt;&gt;"",E156,"")</f>
        <v>2</v>
      </c>
      <c r="AT29" s="13">
        <f>IF(E62&lt;&gt;"",E62,"")</f>
        <v>3</v>
      </c>
      <c r="AU29" s="10" t="s">
        <v>19</v>
      </c>
      <c r="AV29" s="12">
        <f>IF(G62&lt;&gt;"",G62,"")</f>
        <v>2</v>
      </c>
      <c r="AW29" s="13">
        <f>IF(G146&lt;&gt;"",G146,"")</f>
        <v>7</v>
      </c>
      <c r="AX29" s="10" t="s">
        <v>19</v>
      </c>
      <c r="AY29" s="13">
        <f>IF(E146&lt;&gt;"",E146,"")</f>
        <v>0</v>
      </c>
      <c r="AZ29" s="11">
        <f>IF(E50&lt;&gt;"",E50,"")</f>
        <v>3</v>
      </c>
      <c r="BA29" s="6" t="s">
        <v>19</v>
      </c>
      <c r="BB29" s="12">
        <f>IF(G50&lt;&gt;"",G50,"")</f>
        <v>2</v>
      </c>
      <c r="BC29" s="11">
        <f>IF(G136&lt;&gt;"",G136,"")</f>
        <v>3</v>
      </c>
      <c r="BD29" s="6" t="s">
        <v>19</v>
      </c>
      <c r="BE29" s="12">
        <f>IF(E136&lt;&gt;"",E136,"")</f>
        <v>2</v>
      </c>
      <c r="BF29" s="13">
        <f>IF(E225&lt;&gt;"",E225,"")</f>
        <v>5</v>
      </c>
      <c r="BG29" s="6" t="s">
        <v>19</v>
      </c>
      <c r="BH29" s="12">
        <f>IF(G225&lt;&gt;"",G225,"")</f>
        <v>2</v>
      </c>
      <c r="BI29" s="11">
        <f>IF(G126&lt;&gt;"",G126,"")</f>
        <v>3</v>
      </c>
      <c r="BJ29" s="6" t="s">
        <v>19</v>
      </c>
      <c r="BK29" s="12">
        <f>IF(E126&lt;&gt;"",E126,"")</f>
        <v>1</v>
      </c>
      <c r="BL29" s="14">
        <f>IF(E213&lt;&gt;"",E213,"")</f>
        <v>7</v>
      </c>
      <c r="BM29" s="15" t="s">
        <v>19</v>
      </c>
      <c r="BN29" s="16">
        <f>IF(G213&lt;&gt;"",G213,"")</f>
        <v>0</v>
      </c>
      <c r="BO29" s="17">
        <f>IF(G116&lt;&gt;"",G116,"")</f>
        <v>9</v>
      </c>
      <c r="BP29" s="15" t="s">
        <v>19</v>
      </c>
      <c r="BQ29" s="18">
        <f>IF(E116&lt;&gt;"",E116,"")</f>
        <v>0</v>
      </c>
      <c r="BR29" s="35"/>
      <c r="BS29" s="35"/>
      <c r="BT29" s="35"/>
      <c r="BU29" s="35"/>
      <c r="BV29" s="35"/>
      <c r="BW29" s="35"/>
      <c r="BX29" s="35"/>
      <c r="BY29" s="35"/>
      <c r="BZ29" s="35"/>
    </row>
    <row r="30" spans="1:78" ht="11.25">
      <c r="A30" s="66">
        <f t="shared" si="49"/>
        <v>8</v>
      </c>
      <c r="B30" s="94">
        <v>7</v>
      </c>
      <c r="C30" s="146" t="s">
        <v>56</v>
      </c>
      <c r="D30" s="143"/>
      <c r="E30" s="95">
        <f>SUM(E51,E63,G85,G95,G105,G115,G125,G135,G145,G155,E166,E178,E190,E202,E214,E226)</f>
        <v>56</v>
      </c>
      <c r="F30" s="13" t="s">
        <v>19</v>
      </c>
      <c r="G30" s="96">
        <f>SUM(G51,G63,I85,I95,I105,I115,I125,I135,I145,I155,G166,G178,G190,G202,G214,G226)</f>
        <v>53</v>
      </c>
      <c r="H30" s="97">
        <f t="shared" si="50"/>
        <v>3</v>
      </c>
      <c r="I30" s="168">
        <f t="shared" si="51"/>
        <v>17</v>
      </c>
      <c r="J30" s="97">
        <f>SUM(J51,J63,L85,L95,L105,L115,L125,L135,L145,L155,J166,J178,J190,J202,J214,J226)</f>
        <v>8</v>
      </c>
      <c r="K30" s="97">
        <f>SUM(K51,K63,M85,M95,M105,M115,M125,M135,M145,M155,K166,K178,K190,K202,K214,K226)</f>
        <v>1</v>
      </c>
      <c r="L30" s="98">
        <f>SUM(L51,L63,N85,N95,N105,N115,N125,N135,N145,N155,L166,L178,L190,L202,L214,L226)</f>
        <v>7</v>
      </c>
      <c r="M30" s="69">
        <v>8</v>
      </c>
      <c r="N30" s="171">
        <f t="shared" si="52"/>
        <v>8</v>
      </c>
      <c r="Q30" s="3">
        <v>7</v>
      </c>
      <c r="R30" s="4" t="str">
        <f t="shared" si="53"/>
        <v>Egīls Belševics</v>
      </c>
      <c r="S30" s="20">
        <f>AM24</f>
        <v>6</v>
      </c>
      <c r="T30" s="10" t="s">
        <v>19</v>
      </c>
      <c r="U30" s="21">
        <f>AK24</f>
        <v>4</v>
      </c>
      <c r="V30" s="22">
        <f>AM25</f>
        <v>2</v>
      </c>
      <c r="W30" s="10" t="s">
        <v>19</v>
      </c>
      <c r="X30" s="21">
        <f>AK25</f>
        <v>5</v>
      </c>
      <c r="Y30" s="22">
        <f>AM26</f>
        <v>2</v>
      </c>
      <c r="Z30" s="10" t="s">
        <v>19</v>
      </c>
      <c r="AA30" s="21">
        <f>AK26</f>
        <v>6</v>
      </c>
      <c r="AB30" s="22">
        <f>AM27</f>
        <v>4</v>
      </c>
      <c r="AC30" s="10" t="s">
        <v>19</v>
      </c>
      <c r="AD30" s="21">
        <f>AK27</f>
        <v>5</v>
      </c>
      <c r="AE30" s="22">
        <f>AM28</f>
        <v>3</v>
      </c>
      <c r="AF30" s="10" t="s">
        <v>19</v>
      </c>
      <c r="AG30" s="21">
        <f>AK28</f>
        <v>5</v>
      </c>
      <c r="AH30" s="22">
        <f>AM29</f>
        <v>1</v>
      </c>
      <c r="AI30" s="10" t="s">
        <v>19</v>
      </c>
      <c r="AJ30" s="21">
        <f>AK29</f>
        <v>4</v>
      </c>
      <c r="AK30" s="8"/>
      <c r="AL30" s="19"/>
      <c r="AM30" s="8"/>
      <c r="AN30" s="11">
        <f>IF(G155&lt;&gt;"",G155,"")</f>
        <v>4</v>
      </c>
      <c r="AO30" s="6" t="s">
        <v>19</v>
      </c>
      <c r="AP30" s="12">
        <f>IF(E155&lt;&gt;"",E155,"")</f>
        <v>3</v>
      </c>
      <c r="AQ30" s="11">
        <f>IF(E63&lt;&gt;"",E63,"")</f>
        <v>0</v>
      </c>
      <c r="AR30" s="10" t="s">
        <v>19</v>
      </c>
      <c r="AS30" s="12">
        <f>IF(G63&lt;&gt;"",G63,"")</f>
        <v>7</v>
      </c>
      <c r="AT30" s="13">
        <f>IF(G145&lt;&gt;"",G145,"")</f>
        <v>3</v>
      </c>
      <c r="AU30" s="10" t="s">
        <v>19</v>
      </c>
      <c r="AV30" s="12">
        <f>IF(E145&lt;&gt;"",E145,"")</f>
        <v>3</v>
      </c>
      <c r="AW30" s="13">
        <f>IF(E51&lt;&gt;"",E51,"")</f>
        <v>8</v>
      </c>
      <c r="AX30" s="10" t="s">
        <v>19</v>
      </c>
      <c r="AY30" s="13">
        <f>IF(G51&lt;&gt;"",G51,"")</f>
        <v>1</v>
      </c>
      <c r="AZ30" s="11">
        <f>IF(G135&lt;&gt;"",G135,"")</f>
        <v>5</v>
      </c>
      <c r="BA30" s="6" t="s">
        <v>19</v>
      </c>
      <c r="BB30" s="12">
        <f>IF(E135&lt;&gt;"",E135,"")</f>
        <v>3</v>
      </c>
      <c r="BC30" s="11">
        <f>IF(E226&lt;&gt;"",E226,"")</f>
        <v>0</v>
      </c>
      <c r="BD30" s="6" t="s">
        <v>19</v>
      </c>
      <c r="BE30" s="12">
        <f>IF(G226&lt;&gt;"",G226,"")</f>
        <v>2</v>
      </c>
      <c r="BF30" s="13">
        <f>IF(G125&lt;&gt;"",G125,"")</f>
        <v>5</v>
      </c>
      <c r="BG30" s="6" t="s">
        <v>19</v>
      </c>
      <c r="BH30" s="12">
        <f>IF(E125&lt;&gt;"",E125,"")</f>
        <v>3</v>
      </c>
      <c r="BI30" s="11">
        <f>IF(E214&lt;&gt;"",E214,"")</f>
        <v>5</v>
      </c>
      <c r="BJ30" s="6" t="s">
        <v>19</v>
      </c>
      <c r="BK30" s="12">
        <f>IF(G214&lt;&gt;"",G214,"")</f>
        <v>1</v>
      </c>
      <c r="BL30" s="14">
        <f>IF(G115&lt;&gt;"",G115,"")</f>
        <v>5</v>
      </c>
      <c r="BM30" s="15" t="s">
        <v>19</v>
      </c>
      <c r="BN30" s="16">
        <f>IF(E115&lt;&gt;"",E115,"")</f>
        <v>0</v>
      </c>
      <c r="BO30" s="17">
        <f>IF(E202&lt;&gt;"",E202,"")</f>
        <v>3</v>
      </c>
      <c r="BP30" s="15" t="s">
        <v>19</v>
      </c>
      <c r="BQ30" s="18">
        <f>IF(G202&lt;&gt;"",G202,"")</f>
        <v>1</v>
      </c>
      <c r="BR30" s="35"/>
      <c r="BS30" s="35"/>
      <c r="BT30" s="35"/>
      <c r="BU30" s="35"/>
      <c r="BV30" s="35"/>
      <c r="BW30" s="35"/>
      <c r="BX30" s="35"/>
      <c r="BY30" s="35"/>
      <c r="BZ30" s="35"/>
    </row>
    <row r="31" spans="1:78" ht="11.25">
      <c r="A31" s="66">
        <f t="shared" si="49"/>
        <v>9</v>
      </c>
      <c r="B31" s="94">
        <v>8</v>
      </c>
      <c r="C31" s="146" t="s">
        <v>57</v>
      </c>
      <c r="D31" s="143"/>
      <c r="E31" s="95">
        <f>SUM(E52,G74,G84,G94,G104,G114,G124,G134,G144,E155,E167,E179,E191,E203,E215,E227)</f>
        <v>48</v>
      </c>
      <c r="F31" s="13" t="s">
        <v>19</v>
      </c>
      <c r="G31" s="96">
        <f>SUM(G52,I74,I84,I94,I104,I114,I124,I134,I144,G155,G167,G179,G191,G203,G215,G227)</f>
        <v>42</v>
      </c>
      <c r="H31" s="97">
        <f t="shared" si="50"/>
        <v>6</v>
      </c>
      <c r="I31" s="168">
        <f t="shared" si="51"/>
        <v>14</v>
      </c>
      <c r="J31" s="97">
        <f>SUM(J52,L74,L84,L94,L104,L114,L124,L134,L144,J155,J167,J179,J191,J203,J215,J227)</f>
        <v>7</v>
      </c>
      <c r="K31" s="97">
        <f>SUM(K52,M74,M84,M94,M104,M114,M124,M134,M144,K155,K167,K179,K191,K203,K215,K227)</f>
        <v>0</v>
      </c>
      <c r="L31" s="98">
        <f>SUM(L52,N74,N84,N94,N104,N114,N124,N134,N144,L155,L167,L179,L191,L203,L215,L227)</f>
        <v>9</v>
      </c>
      <c r="M31" s="69">
        <v>9</v>
      </c>
      <c r="N31" s="171">
        <f t="shared" si="52"/>
        <v>9</v>
      </c>
      <c r="Q31" s="23">
        <v>8</v>
      </c>
      <c r="R31" s="24" t="str">
        <f t="shared" si="53"/>
        <v>Eduards Paķis</v>
      </c>
      <c r="S31" s="25">
        <f>AP24</f>
        <v>1</v>
      </c>
      <c r="T31" s="10" t="s">
        <v>19</v>
      </c>
      <c r="U31" s="12">
        <f>AN24</f>
        <v>5</v>
      </c>
      <c r="V31" s="11">
        <f>AP25</f>
        <v>0</v>
      </c>
      <c r="W31" s="10" t="s">
        <v>19</v>
      </c>
      <c r="X31" s="12">
        <f>AN25</f>
        <v>5</v>
      </c>
      <c r="Y31" s="11">
        <f>AP26</f>
        <v>2</v>
      </c>
      <c r="Z31" s="10" t="s">
        <v>19</v>
      </c>
      <c r="AA31" s="12">
        <f>AN26</f>
        <v>3</v>
      </c>
      <c r="AB31" s="11">
        <f>AP27</f>
        <v>1</v>
      </c>
      <c r="AC31" s="10" t="s">
        <v>19</v>
      </c>
      <c r="AD31" s="12">
        <f>AN27</f>
        <v>2</v>
      </c>
      <c r="AE31" s="11">
        <f>AP28</f>
        <v>1</v>
      </c>
      <c r="AF31" s="10" t="s">
        <v>19</v>
      </c>
      <c r="AG31" s="12">
        <f>AN28</f>
        <v>10</v>
      </c>
      <c r="AH31" s="13">
        <f>AP29</f>
        <v>2</v>
      </c>
      <c r="AI31" s="10" t="s">
        <v>19</v>
      </c>
      <c r="AJ31" s="12">
        <f>AN29</f>
        <v>3</v>
      </c>
      <c r="AK31" s="11">
        <f>AP30</f>
        <v>3</v>
      </c>
      <c r="AL31" s="10" t="s">
        <v>19</v>
      </c>
      <c r="AM31" s="12">
        <f>AN30</f>
        <v>4</v>
      </c>
      <c r="AN31" s="8"/>
      <c r="AO31" s="8"/>
      <c r="AP31" s="8"/>
      <c r="AQ31" s="11">
        <f>IF(G144&lt;&gt;"",G144,"")</f>
        <v>2</v>
      </c>
      <c r="AR31" s="6" t="s">
        <v>19</v>
      </c>
      <c r="AS31" s="12">
        <f>IF(E144&lt;&gt;"",E144,"")</f>
        <v>4</v>
      </c>
      <c r="AT31" s="26">
        <f>IF(E52&lt;&gt;"",E52,"")</f>
        <v>3</v>
      </c>
      <c r="AU31" s="10" t="s">
        <v>19</v>
      </c>
      <c r="AV31" s="12">
        <f>IF(G52&lt;&gt;"",G52,"")</f>
        <v>0</v>
      </c>
      <c r="AW31" s="26">
        <f>IF(G134&lt;&gt;"",G134,"")</f>
        <v>5</v>
      </c>
      <c r="AX31" s="10" t="s">
        <v>19</v>
      </c>
      <c r="AY31" s="26">
        <f>IF(E134&lt;&gt;"",E134,"")</f>
        <v>3</v>
      </c>
      <c r="AZ31" s="11">
        <f>IF(E227&lt;&gt;"",E227,"")</f>
        <v>3</v>
      </c>
      <c r="BA31" s="6" t="s">
        <v>19</v>
      </c>
      <c r="BB31" s="12">
        <f>IF(G227&lt;&gt;"",G227,"")</f>
        <v>0</v>
      </c>
      <c r="BC31" s="11">
        <f>IF(G124&lt;&gt;"",G124,"")</f>
        <v>4</v>
      </c>
      <c r="BD31" s="6" t="s">
        <v>19</v>
      </c>
      <c r="BE31" s="12">
        <f>IF(E124&lt;&gt;"",E124,"")</f>
        <v>0</v>
      </c>
      <c r="BF31" s="13">
        <f>IF(E215&lt;&gt;"",E215,"")</f>
        <v>1</v>
      </c>
      <c r="BG31" s="6" t="s">
        <v>19</v>
      </c>
      <c r="BH31" s="12">
        <f>IF(G215&lt;&gt;"",G215,"")</f>
        <v>2</v>
      </c>
      <c r="BI31" s="11">
        <f>IF(G114&lt;&gt;"",G114,"")</f>
        <v>5</v>
      </c>
      <c r="BJ31" s="6" t="s">
        <v>19</v>
      </c>
      <c r="BK31" s="12">
        <f>IF(E114&lt;&gt;"",E114,"")</f>
        <v>0</v>
      </c>
      <c r="BL31" s="14">
        <f>IF(E203&lt;&gt;"",E203,"")</f>
        <v>10</v>
      </c>
      <c r="BM31" s="15" t="s">
        <v>19</v>
      </c>
      <c r="BN31" s="16">
        <f>IF(G203&lt;&gt;"",G203,"")</f>
        <v>0</v>
      </c>
      <c r="BO31" s="17">
        <f>IF(G104&lt;&gt;"",G104,"")</f>
        <v>5</v>
      </c>
      <c r="BP31" s="15" t="s">
        <v>19</v>
      </c>
      <c r="BQ31" s="18">
        <f>IF(E104&lt;&gt;"",E104,"")</f>
        <v>1</v>
      </c>
      <c r="BR31" s="35"/>
      <c r="BS31" s="35"/>
      <c r="BT31" s="35"/>
      <c r="BU31" s="35"/>
      <c r="BV31" s="35"/>
      <c r="BW31" s="35"/>
      <c r="BX31" s="35"/>
      <c r="BY31" s="35"/>
      <c r="BZ31" s="35"/>
    </row>
    <row r="32" spans="1:78" ht="11.25">
      <c r="A32" s="66">
        <f t="shared" si="49"/>
        <v>6</v>
      </c>
      <c r="B32" s="94">
        <v>9</v>
      </c>
      <c r="C32" s="146" t="s">
        <v>58</v>
      </c>
      <c r="D32" s="143"/>
      <c r="E32" s="95">
        <f>SUM(G63,G73,G83,G93,G103,G113,G123,G133,E144,E156,E168,E180,E192,E204,E216,E228)</f>
        <v>68</v>
      </c>
      <c r="F32" s="13" t="s">
        <v>19</v>
      </c>
      <c r="G32" s="96">
        <f>SUM(I63,I73,I83,I93,I103,I113,I123,I133,G144,G156,G168,G180,G192,G204,G216,G228)</f>
        <v>24</v>
      </c>
      <c r="H32" s="97">
        <f t="shared" si="50"/>
        <v>44</v>
      </c>
      <c r="I32" s="168">
        <f t="shared" si="51"/>
        <v>22</v>
      </c>
      <c r="J32" s="97">
        <f>SUM(L63,L73,L83,L93,L103,L113,L123,L133,J144,J156,J168,J180,J192,J204,J216,J228)</f>
        <v>11</v>
      </c>
      <c r="K32" s="97">
        <f>SUM(M63,M73,M83,M93,M103,M113,M123,M133,K144,K156,K168,K180,K192,K204,K216,K228)</f>
        <v>0</v>
      </c>
      <c r="L32" s="98">
        <f>SUM(N63,N73,N83,N93,N103,N113,N123,N133,L144,L156,L168,L180,L192,L204,L216,L228)</f>
        <v>5</v>
      </c>
      <c r="M32" s="69">
        <v>6</v>
      </c>
      <c r="N32" s="171">
        <f t="shared" si="52"/>
        <v>7</v>
      </c>
      <c r="Q32" s="23">
        <v>9</v>
      </c>
      <c r="R32" s="24" t="str">
        <f t="shared" si="53"/>
        <v>Jānis Kalnēvics</v>
      </c>
      <c r="S32" s="27">
        <f>AS24</f>
        <v>0</v>
      </c>
      <c r="T32" s="10" t="s">
        <v>19</v>
      </c>
      <c r="U32" s="28">
        <f>AQ24</f>
        <v>4</v>
      </c>
      <c r="V32" s="29">
        <f>AS25</f>
        <v>3</v>
      </c>
      <c r="W32" s="10" t="s">
        <v>19</v>
      </c>
      <c r="X32" s="28">
        <f>AQ25</f>
        <v>5</v>
      </c>
      <c r="Y32" s="29">
        <f>AS26</f>
        <v>2</v>
      </c>
      <c r="Z32" s="10" t="s">
        <v>19</v>
      </c>
      <c r="AA32" s="28">
        <f>AQ26</f>
        <v>5</v>
      </c>
      <c r="AB32" s="29">
        <f>AS27</f>
        <v>3</v>
      </c>
      <c r="AC32" s="10" t="s">
        <v>19</v>
      </c>
      <c r="AD32" s="28">
        <f>AQ27</f>
        <v>1</v>
      </c>
      <c r="AE32" s="29">
        <f>AS28</f>
        <v>1</v>
      </c>
      <c r="AF32" s="10" t="s">
        <v>19</v>
      </c>
      <c r="AG32" s="28">
        <f>AQ28</f>
        <v>2</v>
      </c>
      <c r="AH32" s="26">
        <f>AS29</f>
        <v>2</v>
      </c>
      <c r="AI32" s="10" t="s">
        <v>19</v>
      </c>
      <c r="AJ32" s="28">
        <f>AQ29</f>
        <v>3</v>
      </c>
      <c r="AK32" s="29">
        <f>AS30</f>
        <v>7</v>
      </c>
      <c r="AL32" s="10" t="s">
        <v>19</v>
      </c>
      <c r="AM32" s="28">
        <f>AQ30</f>
        <v>0</v>
      </c>
      <c r="AN32" s="29">
        <f>AS31</f>
        <v>4</v>
      </c>
      <c r="AO32" s="10" t="s">
        <v>19</v>
      </c>
      <c r="AP32" s="28">
        <f>AQ31</f>
        <v>2</v>
      </c>
      <c r="AQ32" s="8"/>
      <c r="AR32" s="8"/>
      <c r="AS32" s="8"/>
      <c r="AT32" s="11">
        <f>IF(G133&lt;&gt;"",G133,"")</f>
        <v>5</v>
      </c>
      <c r="AU32" s="13" t="s">
        <v>19</v>
      </c>
      <c r="AV32" s="12">
        <f>IF(E133&lt;&gt;"",E133,"")</f>
        <v>0</v>
      </c>
      <c r="AW32" s="11">
        <f>IF(E228&lt;&gt;"",E228,"")</f>
        <v>4</v>
      </c>
      <c r="AX32" s="13" t="s">
        <v>19</v>
      </c>
      <c r="AY32" s="13">
        <f>IF(G228&lt;&gt;"",G228,"")</f>
        <v>0</v>
      </c>
      <c r="AZ32" s="11">
        <f>IF(G123&lt;&gt;"",G123,"")</f>
        <v>4</v>
      </c>
      <c r="BA32" s="13" t="s">
        <v>19</v>
      </c>
      <c r="BB32" s="12">
        <f>IF(E123&lt;&gt;"",E123,"")</f>
        <v>0</v>
      </c>
      <c r="BC32" s="11">
        <f>IF(E216&lt;&gt;"",E216,"")</f>
        <v>3</v>
      </c>
      <c r="BD32" s="13" t="s">
        <v>19</v>
      </c>
      <c r="BE32" s="12">
        <f>IF(G216&lt;&gt;"",G216,"")</f>
        <v>0</v>
      </c>
      <c r="BF32" s="13">
        <f>IF(G113&lt;&gt;"",G113,"")</f>
        <v>7</v>
      </c>
      <c r="BG32" s="13" t="s">
        <v>19</v>
      </c>
      <c r="BH32" s="12">
        <f>IF(E113&lt;&gt;"",E113,"")</f>
        <v>1</v>
      </c>
      <c r="BI32" s="11">
        <f>IF(E204&lt;&gt;"",E204,"")</f>
        <v>6</v>
      </c>
      <c r="BJ32" s="13" t="s">
        <v>19</v>
      </c>
      <c r="BK32" s="12">
        <f>IF(G204&lt;&gt;"",G204,"")</f>
        <v>1</v>
      </c>
      <c r="BL32" s="14">
        <f>IF(G103&lt;&gt;"",G103,"")</f>
        <v>12</v>
      </c>
      <c r="BM32" s="14" t="s">
        <v>19</v>
      </c>
      <c r="BN32" s="16">
        <f>IF(E103&lt;&gt;"",E103,"")</f>
        <v>0</v>
      </c>
      <c r="BO32" s="17">
        <f>IF(E192&lt;&gt;"",E192,"")</f>
        <v>5</v>
      </c>
      <c r="BP32" s="14" t="s">
        <v>19</v>
      </c>
      <c r="BQ32" s="18">
        <f>IF(G192&lt;&gt;"",G192,"")</f>
        <v>0</v>
      </c>
      <c r="BR32" s="35"/>
      <c r="BS32" s="35"/>
      <c r="BT32" s="35"/>
      <c r="BU32" s="35"/>
      <c r="BV32" s="35"/>
      <c r="BW32" s="35"/>
      <c r="BX32" s="35"/>
      <c r="BY32" s="35"/>
      <c r="BZ32" s="35"/>
    </row>
    <row r="33" spans="1:78" ht="11.25">
      <c r="A33" s="66">
        <f t="shared" si="49"/>
        <v>10</v>
      </c>
      <c r="B33" s="94">
        <v>10</v>
      </c>
      <c r="C33" s="146" t="s">
        <v>59</v>
      </c>
      <c r="D33" s="143"/>
      <c r="E33" s="95">
        <f>SUM(G62,G72,G82,G92,G102,G112,G122,E133,E145,E157,E169,E181,E193,E205,E217,G52)</f>
        <v>46</v>
      </c>
      <c r="F33" s="13" t="s">
        <v>19</v>
      </c>
      <c r="G33" s="96">
        <f>SUM(I62,I72,I82,I92,I102,I112,I122,G133,G145,G157,G169,G181,G193,G205,G217,I52)</f>
        <v>55</v>
      </c>
      <c r="H33" s="97">
        <f aca="true" t="shared" si="54" ref="H33:H38">E33-G33</f>
        <v>-9</v>
      </c>
      <c r="I33" s="168">
        <f aca="true" t="shared" si="55" ref="I33:I38">J33*2+K33*1</f>
        <v>13</v>
      </c>
      <c r="J33" s="97">
        <f>SUM(L62,L72,L82,L92,L102,L112,L122,J133,J145,J157,J169,J181,J193,J205,J217,L52)</f>
        <v>5</v>
      </c>
      <c r="K33" s="97">
        <f>SUM(M62,M72,M82,M92,M102,M112,M122,K133,K145,K157,K169,K181,K193,K205,K217,M52)</f>
        <v>3</v>
      </c>
      <c r="L33" s="98">
        <f>SUM(N62,N72,N82,N92,N102,N112,N122,L133,L145,L157,L169,L181,L193,L205,L217,N52)</f>
        <v>8</v>
      </c>
      <c r="M33" s="69">
        <v>10</v>
      </c>
      <c r="N33" s="171">
        <f t="shared" si="52"/>
        <v>10</v>
      </c>
      <c r="Q33" s="23">
        <v>10</v>
      </c>
      <c r="R33" s="30" t="str">
        <f t="shared" si="53"/>
        <v>Ēriks Kuharjonoks</v>
      </c>
      <c r="S33" s="25">
        <f>AV24</f>
        <v>0</v>
      </c>
      <c r="T33" s="13" t="s">
        <v>19</v>
      </c>
      <c r="U33" s="12">
        <f>AT24</f>
        <v>13</v>
      </c>
      <c r="V33" s="11">
        <f>AV25</f>
        <v>0</v>
      </c>
      <c r="W33" s="13" t="s">
        <v>19</v>
      </c>
      <c r="X33" s="12">
        <f>AT25</f>
        <v>7</v>
      </c>
      <c r="Y33" s="11">
        <f>AV26</f>
        <v>2</v>
      </c>
      <c r="Z33" s="13" t="s">
        <v>19</v>
      </c>
      <c r="AA33" s="12">
        <f>AT26</f>
        <v>5</v>
      </c>
      <c r="AB33" s="11">
        <f>AV27</f>
        <v>1</v>
      </c>
      <c r="AC33" s="13" t="s">
        <v>19</v>
      </c>
      <c r="AD33" s="12">
        <f>AT27</f>
        <v>3</v>
      </c>
      <c r="AE33" s="11">
        <f>AV28</f>
        <v>1</v>
      </c>
      <c r="AF33" s="13" t="s">
        <v>19</v>
      </c>
      <c r="AG33" s="28">
        <f>AT28</f>
        <v>4</v>
      </c>
      <c r="AH33" s="11">
        <f>AV29</f>
        <v>2</v>
      </c>
      <c r="AI33" s="13" t="s">
        <v>19</v>
      </c>
      <c r="AJ33" s="12">
        <f>AT29</f>
        <v>3</v>
      </c>
      <c r="AK33" s="11">
        <f>AV30</f>
        <v>3</v>
      </c>
      <c r="AL33" s="13" t="s">
        <v>19</v>
      </c>
      <c r="AM33" s="12">
        <f>AT30</f>
        <v>3</v>
      </c>
      <c r="AN33" s="11">
        <f>AV31</f>
        <v>0</v>
      </c>
      <c r="AO33" s="13" t="s">
        <v>19</v>
      </c>
      <c r="AP33" s="12">
        <f>AT31</f>
        <v>3</v>
      </c>
      <c r="AQ33" s="11">
        <f>AV32</f>
        <v>0</v>
      </c>
      <c r="AR33" s="13" t="s">
        <v>19</v>
      </c>
      <c r="AS33" s="12">
        <f>AT32</f>
        <v>5</v>
      </c>
      <c r="AT33" s="31"/>
      <c r="AU33" s="31"/>
      <c r="AV33" s="32"/>
      <c r="AW33" s="11">
        <f>IF(G122&lt;&gt;"",G122,"")</f>
        <v>4</v>
      </c>
      <c r="AX33" s="13" t="s">
        <v>19</v>
      </c>
      <c r="AY33" s="13">
        <f>IF(E122&lt;&gt;"",E122,"")</f>
        <v>0</v>
      </c>
      <c r="AZ33" s="11">
        <f>IF(E217&lt;&gt;"",E217,"")</f>
        <v>1</v>
      </c>
      <c r="BA33" s="13" t="s">
        <v>19</v>
      </c>
      <c r="BB33" s="12">
        <f>IF(G217&lt;&gt;"",G217,"")</f>
        <v>1</v>
      </c>
      <c r="BC33" s="11">
        <f>IF(G112&lt;&gt;"",G112,"")</f>
        <v>3</v>
      </c>
      <c r="BD33" s="13" t="s">
        <v>19</v>
      </c>
      <c r="BE33" s="12">
        <f>IF(E112&lt;&gt;"",E112,"")</f>
        <v>1</v>
      </c>
      <c r="BF33" s="13">
        <f>IF(E205&lt;&gt;"",E205,"")</f>
        <v>5</v>
      </c>
      <c r="BG33" s="13" t="s">
        <v>19</v>
      </c>
      <c r="BH33" s="12">
        <f>IF(G205&lt;&gt;"",G205,"")</f>
        <v>5</v>
      </c>
      <c r="BI33" s="11">
        <f>IF(G102&lt;&gt;"",G102,"")</f>
        <v>4</v>
      </c>
      <c r="BJ33" s="13" t="s">
        <v>19</v>
      </c>
      <c r="BK33" s="12">
        <f>IF(E102&lt;&gt;"",E102,"")</f>
        <v>0</v>
      </c>
      <c r="BL33" s="14">
        <f>IF(E193&lt;&gt;"",E193,"")</f>
        <v>9</v>
      </c>
      <c r="BM33" s="14" t="s">
        <v>19</v>
      </c>
      <c r="BN33" s="16">
        <f>IF(G193&lt;&gt;"",G193,"")</f>
        <v>0</v>
      </c>
      <c r="BO33" s="17">
        <f>IF(G92&lt;&gt;"",G92,"")</f>
        <v>11</v>
      </c>
      <c r="BP33" s="14" t="s">
        <v>19</v>
      </c>
      <c r="BQ33" s="18">
        <f>IF(E92&lt;&gt;"",E92,"")</f>
        <v>2</v>
      </c>
      <c r="BR33" s="35"/>
      <c r="BS33" s="35"/>
      <c r="BT33" s="35"/>
      <c r="BU33" s="35"/>
      <c r="BV33" s="35"/>
      <c r="BW33" s="35"/>
      <c r="BX33" s="35"/>
      <c r="BY33" s="35"/>
      <c r="BZ33" s="35"/>
    </row>
    <row r="34" spans="1:78" ht="11.25">
      <c r="A34" s="66">
        <f t="shared" si="49"/>
        <v>14</v>
      </c>
      <c r="B34" s="94">
        <v>11</v>
      </c>
      <c r="C34" s="146" t="s">
        <v>60</v>
      </c>
      <c r="D34" s="143"/>
      <c r="E34" s="95">
        <f>SUM(G61,G71,G81,G91,G101,G111,E122,E134,E146,E158,E170,E182,E194,E206,G228,G51)</f>
        <v>27</v>
      </c>
      <c r="F34" s="13" t="s">
        <v>19</v>
      </c>
      <c r="G34" s="96">
        <f>SUM(I61,I71,I81,I91,I101,I111,G122,G134,G146,G158,G170,G182,G194,G206,I228,I51)</f>
        <v>75</v>
      </c>
      <c r="H34" s="97">
        <f t="shared" si="54"/>
        <v>-48</v>
      </c>
      <c r="I34" s="168">
        <f t="shared" si="55"/>
        <v>8</v>
      </c>
      <c r="J34" s="97">
        <f>SUM(L61,L71,L81,L91,L101,L111,J122,J134,J146,J158,J170,J182,J194,J206,L228,L51)</f>
        <v>4</v>
      </c>
      <c r="K34" s="97">
        <f>SUM(M61,M71,M81,M91,M101,M111,K122,K134,K146,K158,K170,K182,K194,K206,M228,M51)</f>
        <v>0</v>
      </c>
      <c r="L34" s="98">
        <f>SUM(N61,N71,N81,N91,N101,N111,L122,L134,L146,L158,L170,L182,L194,L206,N228,N51)</f>
        <v>12</v>
      </c>
      <c r="M34" s="69">
        <v>14</v>
      </c>
      <c r="N34" s="171">
        <f t="shared" si="52"/>
        <v>13</v>
      </c>
      <c r="Q34" s="23">
        <v>11</v>
      </c>
      <c r="R34" s="30" t="str">
        <f>C34</f>
        <v>Oļegs Kricaks</v>
      </c>
      <c r="S34" s="27">
        <f>AY24</f>
        <v>1</v>
      </c>
      <c r="T34" s="26" t="s">
        <v>19</v>
      </c>
      <c r="U34" s="28">
        <f>AW24</f>
        <v>7</v>
      </c>
      <c r="V34" s="29">
        <f>AY25</f>
        <v>1</v>
      </c>
      <c r="W34" s="26" t="s">
        <v>19</v>
      </c>
      <c r="X34" s="28">
        <f>AW25</f>
        <v>9</v>
      </c>
      <c r="Y34" s="29">
        <f>AY26</f>
        <v>1</v>
      </c>
      <c r="Z34" s="26" t="s">
        <v>19</v>
      </c>
      <c r="AA34" s="28">
        <f>AW26</f>
        <v>7</v>
      </c>
      <c r="AB34" s="29">
        <f>AY27</f>
        <v>0</v>
      </c>
      <c r="AC34" s="26" t="s">
        <v>19</v>
      </c>
      <c r="AD34" s="28">
        <f>AW27</f>
        <v>5</v>
      </c>
      <c r="AE34" s="29">
        <f>AY28</f>
        <v>1</v>
      </c>
      <c r="AF34" s="26" t="s">
        <v>19</v>
      </c>
      <c r="AG34" s="28">
        <f>AW28</f>
        <v>5</v>
      </c>
      <c r="AH34" s="29">
        <f>AY29</f>
        <v>0</v>
      </c>
      <c r="AI34" s="26" t="s">
        <v>19</v>
      </c>
      <c r="AJ34" s="28">
        <f>AW29</f>
        <v>7</v>
      </c>
      <c r="AK34" s="29">
        <f>AY30</f>
        <v>1</v>
      </c>
      <c r="AL34" s="26" t="s">
        <v>19</v>
      </c>
      <c r="AM34" s="28">
        <f>AW30</f>
        <v>8</v>
      </c>
      <c r="AN34" s="29">
        <f>AY31</f>
        <v>3</v>
      </c>
      <c r="AO34" s="26" t="s">
        <v>19</v>
      </c>
      <c r="AP34" s="28">
        <f>AW31</f>
        <v>5</v>
      </c>
      <c r="AQ34" s="29">
        <f>AY32</f>
        <v>0</v>
      </c>
      <c r="AR34" s="26" t="s">
        <v>19</v>
      </c>
      <c r="AS34" s="28">
        <f>AW32</f>
        <v>4</v>
      </c>
      <c r="AT34" s="29">
        <f>AY33</f>
        <v>0</v>
      </c>
      <c r="AU34" s="26" t="s">
        <v>19</v>
      </c>
      <c r="AV34" s="28">
        <f>AW33</f>
        <v>4</v>
      </c>
      <c r="AW34" s="33"/>
      <c r="AX34" s="31"/>
      <c r="AY34" s="31"/>
      <c r="AZ34" s="11">
        <f>IF(G111&lt;&gt;"",G111,"")</f>
        <v>2</v>
      </c>
      <c r="BA34" s="13" t="s">
        <v>19</v>
      </c>
      <c r="BB34" s="12">
        <f>IF(E111&lt;&gt;"",E111,"")</f>
        <v>6</v>
      </c>
      <c r="BC34" s="11">
        <f>IF(E206&lt;&gt;"",E206,"")</f>
        <v>2</v>
      </c>
      <c r="BD34" s="6" t="s">
        <v>19</v>
      </c>
      <c r="BE34" s="12">
        <f>IF(G206&lt;&gt;"",G206,"")</f>
        <v>1</v>
      </c>
      <c r="BF34" s="13">
        <f>IF(G101&lt;&gt;"",G101,"")</f>
        <v>4</v>
      </c>
      <c r="BG34" s="13" t="s">
        <v>19</v>
      </c>
      <c r="BH34" s="12">
        <f>IF(E101&lt;&gt;"",E101,"")</f>
        <v>3</v>
      </c>
      <c r="BI34" s="11">
        <f>IF(E194&lt;&gt;"",E194,"")</f>
        <v>1</v>
      </c>
      <c r="BJ34" s="6" t="s">
        <v>19</v>
      </c>
      <c r="BK34" s="12">
        <f>IF(G194&lt;&gt;"",G194,"")</f>
        <v>3</v>
      </c>
      <c r="BL34" s="14">
        <f>IF(G91&lt;&gt;"",G91,"")</f>
        <v>6</v>
      </c>
      <c r="BM34" s="14" t="s">
        <v>19</v>
      </c>
      <c r="BN34" s="16">
        <f>IF(E91&lt;&gt;"",E91,"")</f>
        <v>0</v>
      </c>
      <c r="BO34" s="17">
        <f>IF(E182&lt;&gt;"",E182,"")</f>
        <v>4</v>
      </c>
      <c r="BP34" s="15" t="s">
        <v>19</v>
      </c>
      <c r="BQ34" s="18">
        <f>IF(G182&lt;&gt;"",G182,"")</f>
        <v>1</v>
      </c>
      <c r="BR34" s="35"/>
      <c r="BS34" s="35"/>
      <c r="BT34" s="35"/>
      <c r="BU34" s="35"/>
      <c r="BV34" s="35"/>
      <c r="BW34" s="35"/>
      <c r="BX34" s="35"/>
      <c r="BY34" s="35"/>
      <c r="BZ34" s="35"/>
    </row>
    <row r="35" spans="1:78" ht="11.25">
      <c r="A35" s="66">
        <f t="shared" si="49"/>
        <v>11</v>
      </c>
      <c r="B35" s="94">
        <v>12</v>
      </c>
      <c r="C35" s="146" t="s">
        <v>61</v>
      </c>
      <c r="D35" s="143"/>
      <c r="E35" s="95">
        <f>SUM(G60,G70,G80,G90,G100,E111,E123,E135,E147,E159,E171,E183,E195,G217,G227,G50)</f>
        <v>36</v>
      </c>
      <c r="F35" s="13" t="s">
        <v>19</v>
      </c>
      <c r="G35" s="96">
        <f>SUM(I60,I70,I80,I90,I100,G111,G123,G135,G147,G159,G171,G183,G195,I217,I227,I50)</f>
        <v>58</v>
      </c>
      <c r="H35" s="97">
        <f t="shared" si="54"/>
        <v>-22</v>
      </c>
      <c r="I35" s="168">
        <f t="shared" si="55"/>
        <v>12</v>
      </c>
      <c r="J35" s="97">
        <f>SUM(L60,L70,L80,L90,L100,J111,J123,J135,J147,J159,J171,J183,J195,L217,L227,L50)</f>
        <v>5</v>
      </c>
      <c r="K35" s="97">
        <f>SUM(M60,M70,M80,M90,M100,K111,K123,K135,K147,K159,K171,K183,K195,M217,M227,M50)</f>
        <v>2</v>
      </c>
      <c r="L35" s="98">
        <f>SUM(N60,N70,N80,N90,N100,L111,L123,L135,L147,L159,L171,L183,L195,N217,N227,N50)</f>
        <v>9</v>
      </c>
      <c r="M35" s="69">
        <v>11</v>
      </c>
      <c r="N35" s="171">
        <f t="shared" si="52"/>
        <v>11</v>
      </c>
      <c r="Q35" s="23">
        <v>12</v>
      </c>
      <c r="R35" s="30" t="str">
        <f t="shared" si="53"/>
        <v>Ilze Zuce-Tenča</v>
      </c>
      <c r="S35" s="25">
        <f>BB24</f>
        <v>2</v>
      </c>
      <c r="T35" s="13" t="s">
        <v>19</v>
      </c>
      <c r="U35" s="12">
        <f>AZ24</f>
        <v>11</v>
      </c>
      <c r="V35" s="11">
        <f>BB25</f>
        <v>2</v>
      </c>
      <c r="W35" s="13" t="s">
        <v>19</v>
      </c>
      <c r="X35" s="12">
        <f>AZ25</f>
        <v>6</v>
      </c>
      <c r="Y35" s="11">
        <f>BB26</f>
        <v>1</v>
      </c>
      <c r="Z35" s="13" t="s">
        <v>19</v>
      </c>
      <c r="AA35" s="12">
        <f>AZ26</f>
        <v>5</v>
      </c>
      <c r="AB35" s="11">
        <f>BB27</f>
        <v>2</v>
      </c>
      <c r="AC35" s="13" t="s">
        <v>19</v>
      </c>
      <c r="AD35" s="12">
        <f>AZ27</f>
        <v>8</v>
      </c>
      <c r="AE35" s="11">
        <f>BB28</f>
        <v>1</v>
      </c>
      <c r="AF35" s="13" t="s">
        <v>19</v>
      </c>
      <c r="AG35" s="12">
        <f>AZ28</f>
        <v>5</v>
      </c>
      <c r="AH35" s="11">
        <f>BB29</f>
        <v>2</v>
      </c>
      <c r="AI35" s="13" t="s">
        <v>19</v>
      </c>
      <c r="AJ35" s="12">
        <f>AZ29</f>
        <v>3</v>
      </c>
      <c r="AK35" s="11">
        <f>BB30</f>
        <v>3</v>
      </c>
      <c r="AL35" s="13" t="s">
        <v>19</v>
      </c>
      <c r="AM35" s="12">
        <f>AZ30</f>
        <v>5</v>
      </c>
      <c r="AN35" s="11">
        <f>BB31</f>
        <v>0</v>
      </c>
      <c r="AO35" s="13" t="s">
        <v>19</v>
      </c>
      <c r="AP35" s="12">
        <f>AZ31</f>
        <v>3</v>
      </c>
      <c r="AQ35" s="11">
        <f>BB32</f>
        <v>0</v>
      </c>
      <c r="AR35" s="13" t="s">
        <v>19</v>
      </c>
      <c r="AS35" s="12">
        <f>AZ32</f>
        <v>4</v>
      </c>
      <c r="AT35" s="11">
        <f>BB33</f>
        <v>1</v>
      </c>
      <c r="AU35" s="13" t="s">
        <v>19</v>
      </c>
      <c r="AV35" s="12">
        <f>AZ33</f>
        <v>1</v>
      </c>
      <c r="AW35" s="11">
        <f>BB34</f>
        <v>6</v>
      </c>
      <c r="AX35" s="13" t="s">
        <v>19</v>
      </c>
      <c r="AY35" s="12">
        <f>AZ34</f>
        <v>2</v>
      </c>
      <c r="AZ35" s="8"/>
      <c r="BA35" s="8"/>
      <c r="BB35" s="34"/>
      <c r="BC35" s="11">
        <f>IF(G100&lt;&gt;"",G100,"")</f>
        <v>1</v>
      </c>
      <c r="BD35" s="6" t="s">
        <v>19</v>
      </c>
      <c r="BE35" s="12">
        <f>IF(E100&lt;&gt;"",E100,"")</f>
        <v>0</v>
      </c>
      <c r="BF35" s="35">
        <f>IF(E195&lt;&gt;"",E195,"")</f>
        <v>3</v>
      </c>
      <c r="BG35" s="13" t="s">
        <v>19</v>
      </c>
      <c r="BH35" s="35">
        <f>IF(G195&lt;&gt;"",G195,"")</f>
        <v>3</v>
      </c>
      <c r="BI35" s="17">
        <f>IF(G90&lt;&gt;"",G90,"")</f>
        <v>2</v>
      </c>
      <c r="BJ35" s="13" t="s">
        <v>19</v>
      </c>
      <c r="BK35" s="16">
        <f>IF(E90&lt;&gt;"",E90,"")</f>
        <v>1</v>
      </c>
      <c r="BL35" s="35">
        <f>IF(E183&lt;&gt;"",E183,"")</f>
        <v>5</v>
      </c>
      <c r="BM35" s="14" t="s">
        <v>19</v>
      </c>
      <c r="BN35" s="35">
        <f>IF(G183&lt;&gt;"",G183,"")</f>
        <v>0</v>
      </c>
      <c r="BO35" s="17">
        <f>IF(G80&lt;&gt;"",G80,"")</f>
        <v>5</v>
      </c>
      <c r="BP35" s="14" t="s">
        <v>19</v>
      </c>
      <c r="BQ35" s="18">
        <f>IF(E80&lt;&gt;"",E80,"")</f>
        <v>1</v>
      </c>
      <c r="BR35" s="35"/>
      <c r="BS35" s="35"/>
      <c r="BT35" s="35"/>
      <c r="BU35" s="35"/>
      <c r="BV35" s="35"/>
      <c r="BW35" s="35"/>
      <c r="BX35" s="35"/>
      <c r="BY35" s="35"/>
      <c r="BZ35" s="35"/>
    </row>
    <row r="36" spans="1:78" ht="11.25">
      <c r="A36" s="66">
        <f t="shared" si="49"/>
        <v>15</v>
      </c>
      <c r="B36" s="94">
        <v>13</v>
      </c>
      <c r="C36" s="146" t="s">
        <v>62</v>
      </c>
      <c r="D36" s="143"/>
      <c r="E36" s="95">
        <f>SUM(G59,G69,G79,G89,E100,E112,E124,E136,E148,E160,E172,E184,G206,G216,G226,G49)</f>
        <v>20</v>
      </c>
      <c r="F36" s="13" t="s">
        <v>19</v>
      </c>
      <c r="G36" s="96">
        <f>SUM(I59,I69,I79,I89,G100,G112,G124,G136,G148,G160,G172,G184,I206,I216,I226,I49)</f>
        <v>54</v>
      </c>
      <c r="H36" s="97">
        <f t="shared" si="54"/>
        <v>-34</v>
      </c>
      <c r="I36" s="168">
        <f t="shared" si="55"/>
        <v>6</v>
      </c>
      <c r="J36" s="97">
        <f>SUM(L59,L69,L79,L89,J100,J112,J124,J136,J148,J160,J172,J184,L206,L216,L226,L49)</f>
        <v>3</v>
      </c>
      <c r="K36" s="97">
        <f>SUM(M59,M69,M79,M89,K100,K112,K124,K136,K148,K160,K172,K184,M206,M216,M226,M49)</f>
        <v>0</v>
      </c>
      <c r="L36" s="98">
        <f>SUM(N59,N69,N79,N89,L100,L112,L124,L136,L148,L160,L172,L184,N206,N216,N226,N49)</f>
        <v>12</v>
      </c>
      <c r="M36" s="69">
        <v>15</v>
      </c>
      <c r="N36" s="171">
        <f t="shared" si="52"/>
        <v>15</v>
      </c>
      <c r="Q36" s="23">
        <v>13</v>
      </c>
      <c r="R36" s="24" t="str">
        <f t="shared" si="53"/>
        <v>Kristaps Vavers</v>
      </c>
      <c r="S36" s="25">
        <f>BE24</f>
        <v>1</v>
      </c>
      <c r="T36" s="13" t="s">
        <v>19</v>
      </c>
      <c r="U36" s="12">
        <f>BC24</f>
        <v>8</v>
      </c>
      <c r="V36" s="11">
        <f>BE25</f>
        <v>1</v>
      </c>
      <c r="W36" s="13" t="s">
        <v>19</v>
      </c>
      <c r="X36" s="12">
        <f>BC25</f>
        <v>9</v>
      </c>
      <c r="Y36" s="11">
        <f>BE26</f>
        <v>0</v>
      </c>
      <c r="Z36" s="13" t="s">
        <v>19</v>
      </c>
      <c r="AA36" s="12">
        <f>BC26</f>
        <v>6</v>
      </c>
      <c r="AB36" s="11">
        <f>BE27</f>
        <v>3</v>
      </c>
      <c r="AC36" s="13" t="s">
        <v>19</v>
      </c>
      <c r="AD36" s="12">
        <f>BC27</f>
        <v>2</v>
      </c>
      <c r="AE36" s="11">
        <f>BE28</f>
        <v>0</v>
      </c>
      <c r="AF36" s="13" t="s">
        <v>19</v>
      </c>
      <c r="AG36" s="12">
        <f>BC28</f>
        <v>6</v>
      </c>
      <c r="AH36" s="11">
        <f>BE29</f>
        <v>2</v>
      </c>
      <c r="AI36" s="13" t="s">
        <v>19</v>
      </c>
      <c r="AJ36" s="12">
        <f>BC29</f>
        <v>3</v>
      </c>
      <c r="AK36" s="11">
        <f>BE30</f>
        <v>2</v>
      </c>
      <c r="AL36" s="13" t="s">
        <v>19</v>
      </c>
      <c r="AM36" s="12">
        <f>BC30</f>
        <v>0</v>
      </c>
      <c r="AN36" s="11">
        <f>BE31</f>
        <v>0</v>
      </c>
      <c r="AO36" s="13" t="s">
        <v>19</v>
      </c>
      <c r="AP36" s="12">
        <f>BC31</f>
        <v>4</v>
      </c>
      <c r="AQ36" s="11">
        <f>BE32</f>
        <v>0</v>
      </c>
      <c r="AR36" s="13" t="s">
        <v>19</v>
      </c>
      <c r="AS36" s="12">
        <f>BC32</f>
        <v>3</v>
      </c>
      <c r="AT36" s="11">
        <f>BE33</f>
        <v>1</v>
      </c>
      <c r="AU36" s="13" t="s">
        <v>19</v>
      </c>
      <c r="AV36" s="12">
        <f>BC33</f>
        <v>3</v>
      </c>
      <c r="AW36" s="11">
        <f>BE34</f>
        <v>1</v>
      </c>
      <c r="AX36" s="13" t="s">
        <v>19</v>
      </c>
      <c r="AY36" s="12">
        <f>BC34</f>
        <v>2</v>
      </c>
      <c r="AZ36" s="11">
        <f>BE35</f>
        <v>0</v>
      </c>
      <c r="BA36" s="13" t="s">
        <v>19</v>
      </c>
      <c r="BB36" s="12">
        <f>BC35</f>
        <v>1</v>
      </c>
      <c r="BC36" s="36"/>
      <c r="BD36" s="37"/>
      <c r="BE36" s="38"/>
      <c r="BF36" s="14">
        <f>IF(G89&lt;&gt;"",G89,"")</f>
        <v>0</v>
      </c>
      <c r="BG36" s="13" t="s">
        <v>19</v>
      </c>
      <c r="BH36" s="16">
        <f>IF(E89&lt;&gt;"",E89,"")</f>
        <v>3</v>
      </c>
      <c r="BI36" s="14">
        <f>IF(E184&lt;&gt;"",E184,"")</f>
        <v>0</v>
      </c>
      <c r="BJ36" s="13" t="s">
        <v>19</v>
      </c>
      <c r="BK36" s="16">
        <f>IF(G184&lt;&gt;"",G184,"")</f>
        <v>3</v>
      </c>
      <c r="BL36" s="14">
        <f>IF(G79&lt;&gt;"",G79,"")</f>
        <v>9</v>
      </c>
      <c r="BM36" s="14" t="s">
        <v>19</v>
      </c>
      <c r="BN36" s="16">
        <f>IF(E79&lt;&gt;"",E79,"")</f>
        <v>1</v>
      </c>
      <c r="BO36" s="14">
        <f>IF(E172&lt;&gt;"",E172,"")</f>
      </c>
      <c r="BP36" s="14" t="s">
        <v>19</v>
      </c>
      <c r="BQ36" s="18">
        <f>IF(G172&lt;&gt;"",G172,"")</f>
      </c>
      <c r="BR36" s="35"/>
      <c r="BS36" s="35"/>
      <c r="BT36" s="35"/>
      <c r="BU36" s="35"/>
      <c r="BV36" s="35"/>
      <c r="BW36" s="35"/>
      <c r="BX36" s="35"/>
      <c r="BY36" s="35"/>
      <c r="BZ36" s="35"/>
    </row>
    <row r="37" spans="1:78" ht="11.25">
      <c r="A37" s="66">
        <f t="shared" si="49"/>
        <v>12</v>
      </c>
      <c r="B37" s="94">
        <v>14</v>
      </c>
      <c r="C37" s="146" t="s">
        <v>63</v>
      </c>
      <c r="D37" s="143"/>
      <c r="E37" s="95">
        <f>SUM(G58,G68,G78,E89,E101,E113,E125,E137,E149,E161,E173,G195,G205,G215,G225,G48)</f>
        <v>44</v>
      </c>
      <c r="F37" s="13" t="s">
        <v>19</v>
      </c>
      <c r="G37" s="96">
        <f>SUM(I58,I68,I78,G89,G101,G113,G125,G137,G149,G161,G173,I195,I205,I215,I225,I48)</f>
        <v>72</v>
      </c>
      <c r="H37" s="97">
        <f t="shared" si="54"/>
        <v>-28</v>
      </c>
      <c r="I37" s="168">
        <f t="shared" si="55"/>
        <v>11</v>
      </c>
      <c r="J37" s="97">
        <f>SUM(L58,L68,L78,J89,J101,J113,J125,J137,J149,J161,J173,L195,L205,L215,L225,L48)</f>
        <v>4</v>
      </c>
      <c r="K37" s="97">
        <f>SUM(M58,M68,M78,K89,K101,K113,K125,K137,K149,K161,K173,M195,M205,M215,M225,M48)</f>
        <v>3</v>
      </c>
      <c r="L37" s="98">
        <f>SUM(N58,N68,N78,L89,L101,L113,L125,L137,L149,L161,L173,N195,N205,N215,N225,N48)</f>
        <v>9</v>
      </c>
      <c r="M37" s="69">
        <v>12</v>
      </c>
      <c r="N37" s="171">
        <f t="shared" si="52"/>
        <v>12</v>
      </c>
      <c r="Q37" s="39">
        <v>14</v>
      </c>
      <c r="R37" s="40" t="str">
        <f t="shared" si="53"/>
        <v>Rihards Gals</v>
      </c>
      <c r="S37" s="41">
        <f>BH24</f>
        <v>0</v>
      </c>
      <c r="T37" s="42" t="s">
        <v>19</v>
      </c>
      <c r="U37" s="43">
        <f>BF24</f>
        <v>9</v>
      </c>
      <c r="V37" s="44">
        <f>BH25</f>
        <v>2</v>
      </c>
      <c r="W37" s="42" t="s">
        <v>19</v>
      </c>
      <c r="X37" s="43">
        <f>BF25</f>
        <v>6</v>
      </c>
      <c r="Y37" s="44">
        <f>BH26</f>
        <v>1</v>
      </c>
      <c r="Z37" s="42" t="s">
        <v>19</v>
      </c>
      <c r="AA37" s="43">
        <f>BF26</f>
        <v>6</v>
      </c>
      <c r="AB37" s="44">
        <f>BH27</f>
        <v>1</v>
      </c>
      <c r="AC37" s="42" t="s">
        <v>19</v>
      </c>
      <c r="AD37" s="43">
        <f>BF27</f>
        <v>8</v>
      </c>
      <c r="AE37" s="44">
        <f>BH28</f>
        <v>0</v>
      </c>
      <c r="AF37" s="42" t="s">
        <v>19</v>
      </c>
      <c r="AG37" s="43">
        <f>BF28</f>
        <v>7</v>
      </c>
      <c r="AH37" s="44">
        <f>BH29</f>
        <v>2</v>
      </c>
      <c r="AI37" s="42" t="s">
        <v>19</v>
      </c>
      <c r="AJ37" s="43">
        <f>BF29</f>
        <v>5</v>
      </c>
      <c r="AK37" s="44">
        <f>BH30</f>
        <v>3</v>
      </c>
      <c r="AL37" s="42" t="s">
        <v>19</v>
      </c>
      <c r="AM37" s="43">
        <f>BF30</f>
        <v>5</v>
      </c>
      <c r="AN37" s="44">
        <f>BH31</f>
        <v>2</v>
      </c>
      <c r="AO37" s="42" t="s">
        <v>19</v>
      </c>
      <c r="AP37" s="43">
        <f>BF31</f>
        <v>1</v>
      </c>
      <c r="AQ37" s="44">
        <f>BH32</f>
        <v>1</v>
      </c>
      <c r="AR37" s="42" t="s">
        <v>19</v>
      </c>
      <c r="AS37" s="43">
        <f>BF32</f>
        <v>7</v>
      </c>
      <c r="AT37" s="44">
        <f>BH33</f>
        <v>5</v>
      </c>
      <c r="AU37" s="42" t="s">
        <v>19</v>
      </c>
      <c r="AV37" s="43">
        <f>BF33</f>
        <v>5</v>
      </c>
      <c r="AW37" s="44">
        <f>BH34</f>
        <v>3</v>
      </c>
      <c r="AX37" s="42" t="s">
        <v>19</v>
      </c>
      <c r="AY37" s="43">
        <f>BF34</f>
        <v>4</v>
      </c>
      <c r="AZ37" s="35">
        <f>BH35</f>
        <v>3</v>
      </c>
      <c r="BA37" s="13" t="s">
        <v>19</v>
      </c>
      <c r="BB37" s="35">
        <f>BF35</f>
        <v>3</v>
      </c>
      <c r="BC37" s="44">
        <f>BH36</f>
        <v>3</v>
      </c>
      <c r="BD37" s="45" t="s">
        <v>19</v>
      </c>
      <c r="BE37" s="43">
        <f>BF36</f>
        <v>0</v>
      </c>
      <c r="BF37" s="8"/>
      <c r="BG37" s="8"/>
      <c r="BH37" s="8"/>
      <c r="BI37" s="46">
        <f>IF(G78&lt;&gt;"",G78,"")</f>
        <v>4</v>
      </c>
      <c r="BJ37" s="13" t="s">
        <v>19</v>
      </c>
      <c r="BK37" s="47">
        <f>IF(E78&lt;&gt;"",E78,"")</f>
        <v>1</v>
      </c>
      <c r="BL37" s="35">
        <f>IF(E173&lt;&gt;"",E173,"")</f>
        <v>9</v>
      </c>
      <c r="BM37" s="14" t="s">
        <v>19</v>
      </c>
      <c r="BN37" s="35">
        <f>IF(G173&lt;&gt;"",G173,"")</f>
        <v>0</v>
      </c>
      <c r="BO37" s="46">
        <f>IF(G68&lt;&gt;"",G68,"")</f>
        <v>5</v>
      </c>
      <c r="BP37" s="14" t="s">
        <v>19</v>
      </c>
      <c r="BQ37" s="48">
        <f>IF(E68&lt;&gt;"",E68,"")</f>
        <v>5</v>
      </c>
      <c r="BR37" s="35"/>
      <c r="BS37" s="35"/>
      <c r="BT37" s="35"/>
      <c r="BU37" s="35"/>
      <c r="BV37" s="35"/>
      <c r="BW37" s="35"/>
      <c r="BX37" s="35"/>
      <c r="BY37" s="35"/>
      <c r="BZ37" s="35"/>
    </row>
    <row r="38" spans="1:78" ht="11.25">
      <c r="A38" s="66">
        <f t="shared" si="49"/>
        <v>13</v>
      </c>
      <c r="B38" s="94">
        <v>15</v>
      </c>
      <c r="C38" s="146" t="s">
        <v>64</v>
      </c>
      <c r="D38" s="143"/>
      <c r="E38" s="95">
        <f>SUM(G57,G67,E78,E90,E102,E114,E126,E138,E150,E162,G184,G194,G204,G214,G224,G47)</f>
        <v>24</v>
      </c>
      <c r="F38" s="13" t="s">
        <v>19</v>
      </c>
      <c r="G38" s="96">
        <f>SUM(I57,I67,G78,G90,G102,G114,G126,G138,G150,G162,I184,I194,I204,I214,I224,I47)</f>
        <v>62</v>
      </c>
      <c r="H38" s="97">
        <f t="shared" si="54"/>
        <v>-38</v>
      </c>
      <c r="I38" s="168">
        <f t="shared" si="55"/>
        <v>8</v>
      </c>
      <c r="J38" s="97">
        <f>SUM(L57,L67,J78,J90,J102,J114,J126,J138,J150,J162,L184,L194,L204,L214,L224,L47)</f>
        <v>4</v>
      </c>
      <c r="K38" s="97">
        <f>SUM(M57,M67,K78,K90,K102,K114,K126,K138,K150,K162,M184,M194,M204,M214,M224,M47)</f>
        <v>0</v>
      </c>
      <c r="L38" s="98">
        <f>SUM(N57,N67,L78,L90,L102,L114,L126,L138,L150,L162,N184,N194,N204,N214,N224,N47)</f>
        <v>12</v>
      </c>
      <c r="M38" s="69">
        <v>13</v>
      </c>
      <c r="N38" s="171">
        <f t="shared" si="52"/>
        <v>14</v>
      </c>
      <c r="Q38" s="23">
        <v>15</v>
      </c>
      <c r="R38" s="24" t="str">
        <f t="shared" si="53"/>
        <v>Viesturs Šmits</v>
      </c>
      <c r="S38" s="25">
        <f>BK24</f>
        <v>0</v>
      </c>
      <c r="T38" s="13" t="s">
        <v>19</v>
      </c>
      <c r="U38" s="12">
        <f>BI24</f>
        <v>9</v>
      </c>
      <c r="V38" s="11">
        <f>BK25</f>
        <v>1</v>
      </c>
      <c r="W38" s="13" t="s">
        <v>19</v>
      </c>
      <c r="X38" s="12">
        <f>BI25</f>
        <v>12</v>
      </c>
      <c r="Y38" s="11">
        <f>BK26</f>
        <v>1</v>
      </c>
      <c r="Z38" s="13" t="s">
        <v>19</v>
      </c>
      <c r="AA38" s="12">
        <f>BI26</f>
        <v>3</v>
      </c>
      <c r="AB38" s="11">
        <f>BK27</f>
        <v>1</v>
      </c>
      <c r="AC38" s="13" t="s">
        <v>19</v>
      </c>
      <c r="AD38" s="12">
        <f>BI27</f>
        <v>4</v>
      </c>
      <c r="AE38" s="11">
        <f>BK28</f>
        <v>1</v>
      </c>
      <c r="AF38" s="13" t="s">
        <v>19</v>
      </c>
      <c r="AG38" s="12">
        <f>BI28</f>
        <v>3</v>
      </c>
      <c r="AH38" s="11">
        <f>BK29</f>
        <v>1</v>
      </c>
      <c r="AI38" s="13" t="s">
        <v>19</v>
      </c>
      <c r="AJ38" s="12">
        <f>BI29</f>
        <v>3</v>
      </c>
      <c r="AK38" s="11">
        <f>BK30</f>
        <v>1</v>
      </c>
      <c r="AL38" s="13" t="s">
        <v>19</v>
      </c>
      <c r="AM38" s="12">
        <f>BI30</f>
        <v>5</v>
      </c>
      <c r="AN38" s="11">
        <f>BK31</f>
        <v>0</v>
      </c>
      <c r="AO38" s="13" t="s">
        <v>19</v>
      </c>
      <c r="AP38" s="12">
        <f>BI31</f>
        <v>5</v>
      </c>
      <c r="AQ38" s="11">
        <f>BK32</f>
        <v>1</v>
      </c>
      <c r="AR38" s="13" t="s">
        <v>19</v>
      </c>
      <c r="AS38" s="12">
        <f>BI32</f>
        <v>6</v>
      </c>
      <c r="AT38" s="11">
        <f>BK33</f>
        <v>0</v>
      </c>
      <c r="AU38" s="13" t="s">
        <v>19</v>
      </c>
      <c r="AV38" s="12">
        <f>BI33</f>
        <v>4</v>
      </c>
      <c r="AW38" s="11">
        <f>BK34</f>
        <v>3</v>
      </c>
      <c r="AX38" s="13" t="s">
        <v>19</v>
      </c>
      <c r="AY38" s="12">
        <f>BI34</f>
        <v>1</v>
      </c>
      <c r="AZ38" s="11">
        <f>BK35</f>
        <v>1</v>
      </c>
      <c r="BA38" s="13" t="s">
        <v>19</v>
      </c>
      <c r="BB38" s="12">
        <f>BI35</f>
        <v>2</v>
      </c>
      <c r="BC38" s="17">
        <f>BK36</f>
        <v>3</v>
      </c>
      <c r="BD38" s="13" t="s">
        <v>19</v>
      </c>
      <c r="BE38" s="16">
        <f>BI36</f>
        <v>0</v>
      </c>
      <c r="BF38" s="14">
        <f>BK37</f>
        <v>1</v>
      </c>
      <c r="BG38" s="13" t="s">
        <v>19</v>
      </c>
      <c r="BH38" s="16">
        <f>BI37</f>
        <v>4</v>
      </c>
      <c r="BI38" s="49"/>
      <c r="BJ38" s="37"/>
      <c r="BK38" s="38"/>
      <c r="BL38" s="14">
        <f>IF(G67&lt;&gt;"",G67,"")</f>
        <v>6</v>
      </c>
      <c r="BM38" s="14" t="s">
        <v>19</v>
      </c>
      <c r="BN38" s="16">
        <f>IF(E67&lt;&gt;"",E67,"")</f>
        <v>0</v>
      </c>
      <c r="BO38" s="14">
        <f>IF(E162&lt;&gt;"",E162,"")</f>
        <v>3</v>
      </c>
      <c r="BP38" s="14" t="s">
        <v>19</v>
      </c>
      <c r="BQ38" s="18">
        <f>IF(G162&lt;&gt;"",G162,"")</f>
        <v>1</v>
      </c>
      <c r="BR38" s="35"/>
      <c r="BS38" s="35"/>
      <c r="BT38" s="35"/>
      <c r="BU38" s="35"/>
      <c r="BV38" s="35"/>
      <c r="BW38" s="35"/>
      <c r="BX38" s="35"/>
      <c r="BY38" s="35"/>
      <c r="BZ38" s="35"/>
    </row>
    <row r="39" spans="1:78" ht="11.25">
      <c r="A39" s="66">
        <f t="shared" si="49"/>
        <v>16</v>
      </c>
      <c r="B39" s="94">
        <v>16</v>
      </c>
      <c r="C39" s="146" t="s">
        <v>65</v>
      </c>
      <c r="D39" s="143"/>
      <c r="E39" s="95">
        <f>SUM(G56,E67,E79,E91,E103,E115,E127,E139,E151,G173,G183,G193,G203,G213,G223,G46)</f>
        <v>6</v>
      </c>
      <c r="F39" s="13" t="s">
        <v>19</v>
      </c>
      <c r="G39" s="96">
        <f>SUM(I56,G67,G79,G91,G103,G115,G127,G139,G151,I173,I183,I193,I203,I213,I223,I46)</f>
        <v>135</v>
      </c>
      <c r="H39" s="97">
        <f>E39-G39</f>
        <v>-129</v>
      </c>
      <c r="I39" s="168">
        <f>J39*2+K39*1</f>
        <v>2</v>
      </c>
      <c r="J39" s="97">
        <f>SUM(L56,J67,J79,J91,J103,J115,J127,J139,J151,L173,L183,L193,L203,L213,L223,L46)</f>
        <v>1</v>
      </c>
      <c r="K39" s="97">
        <f>SUM(M56,K67,K79,K91,K103,K115,K127,K139,K151,M173,M183,M193,M203,M213,M223,M46)</f>
        <v>0</v>
      </c>
      <c r="L39" s="98">
        <f>SUM(N56,L67,L79,L91,L103,L115,L127,L139,L151,N173,N183,N193,N203,N213,N223,N46)</f>
        <v>15</v>
      </c>
      <c r="M39" s="69">
        <v>16</v>
      </c>
      <c r="N39" s="171">
        <f t="shared" si="52"/>
        <v>16</v>
      </c>
      <c r="Q39" s="39">
        <v>16</v>
      </c>
      <c r="R39" s="50" t="str">
        <f t="shared" si="53"/>
        <v>Marks Bumbuls</v>
      </c>
      <c r="S39" s="41">
        <f>BN24</f>
        <v>0</v>
      </c>
      <c r="T39" s="13" t="s">
        <v>19</v>
      </c>
      <c r="U39" s="43">
        <f>BL24</f>
        <v>16</v>
      </c>
      <c r="V39" s="44">
        <f>BN25</f>
        <v>0</v>
      </c>
      <c r="W39" s="13" t="s">
        <v>19</v>
      </c>
      <c r="X39" s="43">
        <f>BL25</f>
        <v>13</v>
      </c>
      <c r="Y39" s="44">
        <f>BN26</f>
        <v>0</v>
      </c>
      <c r="Z39" s="13" t="s">
        <v>19</v>
      </c>
      <c r="AA39" s="43">
        <f>BL26</f>
        <v>10</v>
      </c>
      <c r="AB39" s="44">
        <f>BN27</f>
        <v>1</v>
      </c>
      <c r="AC39" s="13" t="s">
        <v>19</v>
      </c>
      <c r="AD39" s="43">
        <f>BL27</f>
        <v>11</v>
      </c>
      <c r="AE39" s="44">
        <f>BN28</f>
        <v>0</v>
      </c>
      <c r="AF39" s="13" t="s">
        <v>19</v>
      </c>
      <c r="AG39" s="43">
        <f>BL28</f>
        <v>6</v>
      </c>
      <c r="AH39" s="44">
        <f>BN29</f>
        <v>0</v>
      </c>
      <c r="AI39" s="13" t="s">
        <v>19</v>
      </c>
      <c r="AJ39" s="43">
        <f>BL29</f>
        <v>7</v>
      </c>
      <c r="AK39" s="44">
        <f>BN30</f>
        <v>0</v>
      </c>
      <c r="AL39" s="13" t="s">
        <v>19</v>
      </c>
      <c r="AM39" s="43">
        <f>BL30</f>
        <v>5</v>
      </c>
      <c r="AN39" s="44">
        <f>BN31</f>
        <v>0</v>
      </c>
      <c r="AO39" s="13" t="s">
        <v>19</v>
      </c>
      <c r="AP39" s="43">
        <f>BL31</f>
        <v>10</v>
      </c>
      <c r="AQ39" s="44">
        <f>BN32</f>
        <v>0</v>
      </c>
      <c r="AR39" s="13" t="s">
        <v>19</v>
      </c>
      <c r="AS39" s="43">
        <f>BL32</f>
        <v>12</v>
      </c>
      <c r="AT39" s="44">
        <f>BN33</f>
        <v>0</v>
      </c>
      <c r="AU39" s="13" t="s">
        <v>19</v>
      </c>
      <c r="AV39" s="43">
        <f>BL33</f>
        <v>9</v>
      </c>
      <c r="AW39" s="44">
        <f>BN34</f>
        <v>0</v>
      </c>
      <c r="AX39" s="13" t="s">
        <v>19</v>
      </c>
      <c r="AY39" s="43">
        <f>BL34</f>
        <v>6</v>
      </c>
      <c r="AZ39" s="44">
        <f>BN35</f>
        <v>0</v>
      </c>
      <c r="BA39" s="13" t="s">
        <v>19</v>
      </c>
      <c r="BB39" s="43">
        <f>BL35</f>
        <v>5</v>
      </c>
      <c r="BC39" s="46">
        <f>BN36</f>
        <v>1</v>
      </c>
      <c r="BD39" s="13" t="s">
        <v>19</v>
      </c>
      <c r="BE39" s="47">
        <f>BL36</f>
        <v>9</v>
      </c>
      <c r="BF39" s="51">
        <f>BN37</f>
        <v>0</v>
      </c>
      <c r="BG39" s="13" t="s">
        <v>19</v>
      </c>
      <c r="BH39" s="47">
        <f>BL37</f>
        <v>9</v>
      </c>
      <c r="BI39" s="51">
        <f>BN38</f>
        <v>0</v>
      </c>
      <c r="BJ39" s="13" t="s">
        <v>19</v>
      </c>
      <c r="BK39" s="47">
        <f>BL38</f>
        <v>6</v>
      </c>
      <c r="BL39" s="52"/>
      <c r="BM39" s="52"/>
      <c r="BN39" s="53"/>
      <c r="BO39" s="51">
        <f>IF(G56&lt;&gt;"",G56,"")</f>
        <v>4</v>
      </c>
      <c r="BP39" s="14" t="s">
        <v>19</v>
      </c>
      <c r="BQ39" s="48">
        <f>IF(E56&lt;&gt;"",E56,"")</f>
        <v>1</v>
      </c>
      <c r="BR39" s="35"/>
      <c r="BS39" s="35"/>
      <c r="BT39" s="35"/>
      <c r="BU39" s="35"/>
      <c r="BV39" s="35"/>
      <c r="BW39" s="35"/>
      <c r="BX39" s="35"/>
      <c r="BY39" s="35"/>
      <c r="BZ39" s="35"/>
    </row>
    <row r="40" spans="1:78" ht="12" thickBot="1">
      <c r="A40" s="66">
        <f t="shared" si="49"/>
        <v>17</v>
      </c>
      <c r="B40" s="99">
        <v>17</v>
      </c>
      <c r="C40" s="147" t="s">
        <v>66</v>
      </c>
      <c r="D40" s="144"/>
      <c r="E40" s="100">
        <f>SUM(E56,E68,E80,E92,E104,E116,E128,E140,G162,G172,G182,G192,G202,G212,G222,G45)</f>
        <v>13</v>
      </c>
      <c r="F40" s="57" t="s">
        <v>19</v>
      </c>
      <c r="G40" s="101">
        <f>SUM(G56,G68,G80,G92,G104,G116,G128,G140,I162,I172,I182,I192,I202,I212,I222,I45)</f>
        <v>100</v>
      </c>
      <c r="H40" s="102">
        <f>E40-G40</f>
        <v>-87</v>
      </c>
      <c r="I40" s="169">
        <f>J40*2+K40*1</f>
        <v>1</v>
      </c>
      <c r="J40" s="102">
        <f>SUM(J56,J68,J80,J92,J104,J116,J128,J140,L162,L172,L182,L192,L202,L212,L222,L45)</f>
        <v>0</v>
      </c>
      <c r="K40" s="102">
        <f>SUM(K56,K68,K80,K92,K104,K116,K128,K140,M162,M172,M182,M192,M202,M212,M222,M45)</f>
        <v>1</v>
      </c>
      <c r="L40" s="103">
        <f>SUM(L56,L68,L80,L92,L104,L116,L128,L140,N162,N172,N182,N192,N202,N212,N222,N45)</f>
        <v>14</v>
      </c>
      <c r="M40" s="69">
        <v>17</v>
      </c>
      <c r="N40" s="171">
        <f t="shared" si="52"/>
        <v>17</v>
      </c>
      <c r="Q40" s="54">
        <v>17</v>
      </c>
      <c r="R40" s="55" t="str">
        <f t="shared" si="53"/>
        <v>Andis Grīnbergs</v>
      </c>
      <c r="S40" s="56">
        <f>BQ24</f>
        <v>0</v>
      </c>
      <c r="T40" s="57" t="s">
        <v>19</v>
      </c>
      <c r="U40" s="58">
        <f>BO24</f>
        <v>11</v>
      </c>
      <c r="V40" s="59">
        <f>BQ25</f>
        <v>0</v>
      </c>
      <c r="W40" s="57" t="s">
        <v>19</v>
      </c>
      <c r="X40" s="58">
        <f>BO25</f>
        <v>12</v>
      </c>
      <c r="Y40" s="59">
        <f>BQ26</f>
        <v>0</v>
      </c>
      <c r="Z40" s="57" t="s">
        <v>19</v>
      </c>
      <c r="AA40" s="58">
        <f>BO26</f>
        <v>10</v>
      </c>
      <c r="AB40" s="59">
        <f>BQ27</f>
        <v>0</v>
      </c>
      <c r="AC40" s="57" t="s">
        <v>19</v>
      </c>
      <c r="AD40" s="58">
        <f>BO27</f>
        <v>8</v>
      </c>
      <c r="AE40" s="59">
        <f>BQ28</f>
        <v>0</v>
      </c>
      <c r="AF40" s="57" t="s">
        <v>19</v>
      </c>
      <c r="AG40" s="58">
        <f>BO28</f>
        <v>5</v>
      </c>
      <c r="AH40" s="59">
        <f>BQ29</f>
        <v>0</v>
      </c>
      <c r="AI40" s="57" t="s">
        <v>19</v>
      </c>
      <c r="AJ40" s="58">
        <f>BO29</f>
        <v>9</v>
      </c>
      <c r="AK40" s="59">
        <f>BQ30</f>
        <v>1</v>
      </c>
      <c r="AL40" s="57" t="s">
        <v>19</v>
      </c>
      <c r="AM40" s="58">
        <f>BO30</f>
        <v>3</v>
      </c>
      <c r="AN40" s="59">
        <f>BQ31</f>
        <v>1</v>
      </c>
      <c r="AO40" s="57" t="s">
        <v>19</v>
      </c>
      <c r="AP40" s="58">
        <f>BO31</f>
        <v>5</v>
      </c>
      <c r="AQ40" s="59">
        <f>BQ32</f>
        <v>0</v>
      </c>
      <c r="AR40" s="57" t="s">
        <v>19</v>
      </c>
      <c r="AS40" s="58">
        <f>BO32</f>
        <v>5</v>
      </c>
      <c r="AT40" s="59">
        <f>BQ33</f>
        <v>2</v>
      </c>
      <c r="AU40" s="57" t="s">
        <v>19</v>
      </c>
      <c r="AV40" s="58">
        <f>BO33</f>
        <v>11</v>
      </c>
      <c r="AW40" s="59">
        <f>BQ34</f>
        <v>1</v>
      </c>
      <c r="AX40" s="57" t="s">
        <v>19</v>
      </c>
      <c r="AY40" s="58">
        <f>BO34</f>
        <v>4</v>
      </c>
      <c r="AZ40" s="60">
        <f>BQ35</f>
        <v>1</v>
      </c>
      <c r="BA40" s="57" t="s">
        <v>19</v>
      </c>
      <c r="BB40" s="60">
        <f>BO35</f>
        <v>5</v>
      </c>
      <c r="BC40" s="61">
        <f>BQ36</f>
      </c>
      <c r="BD40" s="57" t="s">
        <v>19</v>
      </c>
      <c r="BE40" s="62">
        <f>BO36</f>
      </c>
      <c r="BF40" s="60">
        <f>BQ37</f>
        <v>5</v>
      </c>
      <c r="BG40" s="57" t="s">
        <v>19</v>
      </c>
      <c r="BH40" s="60">
        <f>BO37</f>
        <v>5</v>
      </c>
      <c r="BI40" s="61">
        <f>BQ38</f>
        <v>1</v>
      </c>
      <c r="BJ40" s="57" t="s">
        <v>19</v>
      </c>
      <c r="BK40" s="62">
        <f>BO38</f>
        <v>3</v>
      </c>
      <c r="BL40" s="60">
        <f>BQ39</f>
        <v>1</v>
      </c>
      <c r="BM40" s="57" t="s">
        <v>19</v>
      </c>
      <c r="BN40" s="60">
        <f>BO39</f>
        <v>4</v>
      </c>
      <c r="BO40" s="63"/>
      <c r="BP40" s="64"/>
      <c r="BQ40" s="65"/>
      <c r="BR40" s="35"/>
      <c r="BS40" s="35"/>
      <c r="BT40" s="35"/>
      <c r="BU40" s="35"/>
      <c r="BV40" s="35"/>
      <c r="BW40" s="35"/>
      <c r="BX40" s="35"/>
      <c r="BY40" s="35"/>
      <c r="BZ40" s="35"/>
    </row>
    <row r="43" spans="3:15" ht="12" thickBot="1">
      <c r="C43" s="106"/>
      <c r="D43" s="106"/>
      <c r="I43" s="107"/>
      <c r="J43" s="108"/>
      <c r="K43" s="108"/>
      <c r="L43" s="109"/>
      <c r="M43" s="108"/>
      <c r="N43" s="108"/>
      <c r="O43" s="108"/>
    </row>
    <row r="44" spans="2:78" s="116" customFormat="1" ht="12.75">
      <c r="B44" s="117" t="s">
        <v>5</v>
      </c>
      <c r="C44" s="118" t="s">
        <v>14</v>
      </c>
      <c r="D44" s="118" t="s">
        <v>15</v>
      </c>
      <c r="E44" s="301" t="s">
        <v>16</v>
      </c>
      <c r="F44" s="301"/>
      <c r="G44" s="302"/>
      <c r="H44" s="119"/>
      <c r="I44" s="76" t="s">
        <v>36</v>
      </c>
      <c r="J44" s="120" t="s">
        <v>37</v>
      </c>
      <c r="K44" s="120" t="s">
        <v>38</v>
      </c>
      <c r="L44" s="120" t="s">
        <v>40</v>
      </c>
      <c r="M44" s="121" t="s">
        <v>38</v>
      </c>
      <c r="N44" s="122" t="s">
        <v>39</v>
      </c>
      <c r="O44" s="121"/>
      <c r="P44" s="123"/>
      <c r="BR44" s="133"/>
      <c r="BS44" s="133"/>
      <c r="BT44" s="133"/>
      <c r="BU44" s="133"/>
      <c r="BV44" s="133"/>
      <c r="BW44" s="133"/>
      <c r="BX44" s="133"/>
      <c r="BY44" s="133"/>
      <c r="BZ44" s="133"/>
    </row>
    <row r="45" spans="2:78" s="149" customFormat="1" ht="27" customHeight="1">
      <c r="B45" s="150" t="s">
        <v>4</v>
      </c>
      <c r="C45" s="151" t="str">
        <f aca="true" t="shared" si="56" ref="C45:C50">C24</f>
        <v>Edgars Caics</v>
      </c>
      <c r="D45" s="151" t="str">
        <f>C40</f>
        <v>Andis Grīnbergs</v>
      </c>
      <c r="E45" s="152">
        <v>11</v>
      </c>
      <c r="F45" s="153" t="s">
        <v>19</v>
      </c>
      <c r="G45" s="154">
        <v>0</v>
      </c>
      <c r="H45" s="155"/>
      <c r="I45" s="156">
        <f>E45</f>
        <v>11</v>
      </c>
      <c r="J45" s="157">
        <f aca="true" t="shared" si="57" ref="J45:J51">IF(E45&gt;G45,1,0)</f>
        <v>1</v>
      </c>
      <c r="K45" s="157">
        <f aca="true" t="shared" si="58" ref="K45:K51">IF(E45="",0,(IF(E45=G45,1,0)))</f>
        <v>0</v>
      </c>
      <c r="L45" s="157">
        <f aca="true" t="shared" si="59" ref="L45:L51">IF(E45&lt;G45,1,0)</f>
        <v>0</v>
      </c>
      <c r="M45" s="157">
        <f>K45</f>
        <v>0</v>
      </c>
      <c r="N45" s="157">
        <f>J45</f>
        <v>1</v>
      </c>
      <c r="O45" s="157"/>
      <c r="P45" s="158"/>
      <c r="BR45" s="172"/>
      <c r="BS45" s="172"/>
      <c r="BT45" s="172"/>
      <c r="BU45" s="172"/>
      <c r="BV45" s="172"/>
      <c r="BW45" s="172"/>
      <c r="BX45" s="172"/>
      <c r="BY45" s="172"/>
      <c r="BZ45" s="172"/>
    </row>
    <row r="46" spans="2:78" s="149" customFormat="1" ht="27" customHeight="1">
      <c r="B46" s="150" t="s">
        <v>1</v>
      </c>
      <c r="C46" s="151" t="str">
        <f t="shared" si="56"/>
        <v>Valts Smagars</v>
      </c>
      <c r="D46" s="151" t="str">
        <f>C39</f>
        <v>Marks Bumbuls</v>
      </c>
      <c r="E46" s="152">
        <v>13</v>
      </c>
      <c r="F46" s="153" t="s">
        <v>19</v>
      </c>
      <c r="G46" s="154">
        <v>0</v>
      </c>
      <c r="H46" s="155"/>
      <c r="I46" s="156">
        <f aca="true" t="shared" si="60" ref="I46:I115">E46</f>
        <v>13</v>
      </c>
      <c r="J46" s="157">
        <f t="shared" si="57"/>
        <v>1</v>
      </c>
      <c r="K46" s="157">
        <f t="shared" si="58"/>
        <v>0</v>
      </c>
      <c r="L46" s="157">
        <f t="shared" si="59"/>
        <v>0</v>
      </c>
      <c r="M46" s="157">
        <f aca="true" t="shared" si="61" ref="M46:M115">K46</f>
        <v>0</v>
      </c>
      <c r="N46" s="157">
        <f aca="true" t="shared" si="62" ref="N46:N115">J46</f>
        <v>1</v>
      </c>
      <c r="O46" s="157"/>
      <c r="P46" s="158"/>
      <c r="BR46" s="172"/>
      <c r="BS46" s="172"/>
      <c r="BT46" s="172"/>
      <c r="BU46" s="172"/>
      <c r="BV46" s="172"/>
      <c r="BW46" s="172"/>
      <c r="BX46" s="172"/>
      <c r="BY46" s="172"/>
      <c r="BZ46" s="172"/>
    </row>
    <row r="47" spans="2:78" s="149" customFormat="1" ht="27" customHeight="1">
      <c r="B47" s="150" t="s">
        <v>2</v>
      </c>
      <c r="C47" s="151" t="str">
        <f t="shared" si="56"/>
        <v>Edijs Treigūts</v>
      </c>
      <c r="D47" s="151" t="str">
        <f>C38</f>
        <v>Viesturs Šmits</v>
      </c>
      <c r="E47" s="152">
        <v>3</v>
      </c>
      <c r="F47" s="159" t="s">
        <v>19</v>
      </c>
      <c r="G47" s="154">
        <v>1</v>
      </c>
      <c r="H47" s="155"/>
      <c r="I47" s="156">
        <f t="shared" si="60"/>
        <v>3</v>
      </c>
      <c r="J47" s="157">
        <f t="shared" si="57"/>
        <v>1</v>
      </c>
      <c r="K47" s="157">
        <f t="shared" si="58"/>
        <v>0</v>
      </c>
      <c r="L47" s="157">
        <f t="shared" si="59"/>
        <v>0</v>
      </c>
      <c r="M47" s="157">
        <f t="shared" si="61"/>
        <v>0</v>
      </c>
      <c r="N47" s="157">
        <f t="shared" si="62"/>
        <v>1</v>
      </c>
      <c r="O47" s="157"/>
      <c r="P47" s="158"/>
      <c r="BR47" s="172"/>
      <c r="BS47" s="172"/>
      <c r="BT47" s="172"/>
      <c r="BU47" s="172"/>
      <c r="BV47" s="172"/>
      <c r="BW47" s="172"/>
      <c r="BX47" s="172"/>
      <c r="BY47" s="172"/>
      <c r="BZ47" s="172"/>
    </row>
    <row r="48" spans="2:78" s="149" customFormat="1" ht="27" customHeight="1">
      <c r="B48" s="150" t="s">
        <v>3</v>
      </c>
      <c r="C48" s="151" t="str">
        <f t="shared" si="56"/>
        <v>Mikus Saulītis</v>
      </c>
      <c r="D48" s="151" t="str">
        <f>C37</f>
        <v>Rihards Gals</v>
      </c>
      <c r="E48" s="152">
        <v>8</v>
      </c>
      <c r="F48" s="159" t="s">
        <v>19</v>
      </c>
      <c r="G48" s="154">
        <v>1</v>
      </c>
      <c r="H48" s="155"/>
      <c r="I48" s="156">
        <f t="shared" si="60"/>
        <v>8</v>
      </c>
      <c r="J48" s="157">
        <f t="shared" si="57"/>
        <v>1</v>
      </c>
      <c r="K48" s="157">
        <f t="shared" si="58"/>
        <v>0</v>
      </c>
      <c r="L48" s="157">
        <f t="shared" si="59"/>
        <v>0</v>
      </c>
      <c r="M48" s="157">
        <f t="shared" si="61"/>
        <v>0</v>
      </c>
      <c r="N48" s="157">
        <f t="shared" si="62"/>
        <v>1</v>
      </c>
      <c r="O48" s="157"/>
      <c r="P48" s="158"/>
      <c r="BR48" s="172"/>
      <c r="BS48" s="172"/>
      <c r="BT48" s="172"/>
      <c r="BU48" s="172"/>
      <c r="BV48" s="172"/>
      <c r="BW48" s="172"/>
      <c r="BX48" s="172"/>
      <c r="BY48" s="172"/>
      <c r="BZ48" s="172"/>
    </row>
    <row r="49" spans="2:78" s="149" customFormat="1" ht="27" customHeight="1">
      <c r="B49" s="150" t="s">
        <v>27</v>
      </c>
      <c r="C49" s="151" t="str">
        <f t="shared" si="56"/>
        <v>Artūrs Verčins</v>
      </c>
      <c r="D49" s="151" t="str">
        <f>C36</f>
        <v>Kristaps Vavers</v>
      </c>
      <c r="E49" s="152">
        <v>6</v>
      </c>
      <c r="F49" s="159" t="s">
        <v>19</v>
      </c>
      <c r="G49" s="154">
        <v>0</v>
      </c>
      <c r="H49" s="155"/>
      <c r="I49" s="156">
        <f t="shared" si="60"/>
        <v>6</v>
      </c>
      <c r="J49" s="157">
        <f t="shared" si="57"/>
        <v>1</v>
      </c>
      <c r="K49" s="157">
        <f t="shared" si="58"/>
        <v>0</v>
      </c>
      <c r="L49" s="157">
        <f t="shared" si="59"/>
        <v>0</v>
      </c>
      <c r="M49" s="157">
        <f t="shared" si="61"/>
        <v>0</v>
      </c>
      <c r="N49" s="157">
        <f t="shared" si="62"/>
        <v>1</v>
      </c>
      <c r="O49" s="157"/>
      <c r="P49" s="158"/>
      <c r="BR49" s="172"/>
      <c r="BS49" s="172"/>
      <c r="BT49" s="172"/>
      <c r="BU49" s="172"/>
      <c r="BV49" s="172"/>
      <c r="BW49" s="172"/>
      <c r="BX49" s="172"/>
      <c r="BY49" s="172"/>
      <c r="BZ49" s="172"/>
    </row>
    <row r="50" spans="2:78" s="149" customFormat="1" ht="27" customHeight="1">
      <c r="B50" s="150" t="s">
        <v>32</v>
      </c>
      <c r="C50" s="151" t="str">
        <f t="shared" si="56"/>
        <v>Sandis Kadakovskis</v>
      </c>
      <c r="D50" s="151" t="str">
        <f>C35</f>
        <v>Ilze Zuce-Tenča</v>
      </c>
      <c r="E50" s="152">
        <v>3</v>
      </c>
      <c r="F50" s="159" t="s">
        <v>19</v>
      </c>
      <c r="G50" s="154">
        <v>2</v>
      </c>
      <c r="H50" s="155"/>
      <c r="I50" s="156">
        <f t="shared" si="60"/>
        <v>3</v>
      </c>
      <c r="J50" s="157">
        <f t="shared" si="57"/>
        <v>1</v>
      </c>
      <c r="K50" s="157">
        <f t="shared" si="58"/>
        <v>0</v>
      </c>
      <c r="L50" s="157">
        <f t="shared" si="59"/>
        <v>0</v>
      </c>
      <c r="M50" s="157">
        <f t="shared" si="61"/>
        <v>0</v>
      </c>
      <c r="N50" s="157">
        <f t="shared" si="62"/>
        <v>1</v>
      </c>
      <c r="O50" s="157"/>
      <c r="P50" s="158"/>
      <c r="BR50" s="172"/>
      <c r="BS50" s="172"/>
      <c r="BT50" s="172"/>
      <c r="BU50" s="172"/>
      <c r="BV50" s="172"/>
      <c r="BW50" s="172"/>
      <c r="BX50" s="172"/>
      <c r="BY50" s="172"/>
      <c r="BZ50" s="172"/>
    </row>
    <row r="51" spans="2:78" s="149" customFormat="1" ht="27" customHeight="1">
      <c r="B51" s="150" t="s">
        <v>35</v>
      </c>
      <c r="C51" s="151" t="str">
        <f>C30</f>
        <v>Egīls Belševics</v>
      </c>
      <c r="D51" s="160" t="str">
        <f>C34</f>
        <v>Oļegs Kricaks</v>
      </c>
      <c r="E51" s="152">
        <v>8</v>
      </c>
      <c r="F51" s="159" t="s">
        <v>19</v>
      </c>
      <c r="G51" s="154">
        <v>1</v>
      </c>
      <c r="H51" s="155"/>
      <c r="I51" s="156">
        <f t="shared" si="60"/>
        <v>8</v>
      </c>
      <c r="J51" s="157">
        <f t="shared" si="57"/>
        <v>1</v>
      </c>
      <c r="K51" s="157">
        <f t="shared" si="58"/>
        <v>0</v>
      </c>
      <c r="L51" s="157">
        <f t="shared" si="59"/>
        <v>0</v>
      </c>
      <c r="M51" s="157">
        <f t="shared" si="61"/>
        <v>0</v>
      </c>
      <c r="N51" s="157">
        <f t="shared" si="62"/>
        <v>1</v>
      </c>
      <c r="O51" s="157"/>
      <c r="P51" s="158"/>
      <c r="BR51" s="172"/>
      <c r="BS51" s="172"/>
      <c r="BT51" s="172"/>
      <c r="BU51" s="172"/>
      <c r="BV51" s="172"/>
      <c r="BW51" s="172"/>
      <c r="BX51" s="172"/>
      <c r="BY51" s="172"/>
      <c r="BZ51" s="172"/>
    </row>
    <row r="52" spans="2:78" s="149" customFormat="1" ht="27" customHeight="1" thickBot="1">
      <c r="B52" s="161" t="s">
        <v>41</v>
      </c>
      <c r="C52" s="162" t="str">
        <f>C31</f>
        <v>Eduards Paķis</v>
      </c>
      <c r="D52" s="163" t="str">
        <f>C33</f>
        <v>Ēriks Kuharjonoks</v>
      </c>
      <c r="E52" s="164">
        <v>3</v>
      </c>
      <c r="F52" s="165" t="s">
        <v>19</v>
      </c>
      <c r="G52" s="166">
        <v>0</v>
      </c>
      <c r="H52" s="155"/>
      <c r="I52" s="156">
        <f>E52</f>
        <v>3</v>
      </c>
      <c r="J52" s="157">
        <f>IF(E52&gt;G52,1,0)</f>
        <v>1</v>
      </c>
      <c r="K52" s="157">
        <f>IF(E52="",0,(IF(E52=G52,1,0)))</f>
        <v>0</v>
      </c>
      <c r="L52" s="157">
        <f>IF(E52&lt;G52,1,0)</f>
        <v>0</v>
      </c>
      <c r="M52" s="157">
        <f>K52</f>
        <v>0</v>
      </c>
      <c r="N52" s="157">
        <f>J52</f>
        <v>1</v>
      </c>
      <c r="O52" s="157"/>
      <c r="P52" s="158"/>
      <c r="BR52" s="172"/>
      <c r="BS52" s="172"/>
      <c r="BT52" s="172"/>
      <c r="BU52" s="172"/>
      <c r="BV52" s="172"/>
      <c r="BW52" s="172"/>
      <c r="BX52" s="172"/>
      <c r="BY52" s="172"/>
      <c r="BZ52" s="172"/>
    </row>
    <row r="53" spans="2:78" s="124" customFormat="1" ht="12.75">
      <c r="B53" s="124" t="s">
        <v>0</v>
      </c>
      <c r="C53" s="303" t="str">
        <f>C32</f>
        <v>Jānis Kalnēvics</v>
      </c>
      <c r="D53" s="303"/>
      <c r="E53" s="130"/>
      <c r="F53" s="125"/>
      <c r="G53" s="131"/>
      <c r="H53" s="126"/>
      <c r="I53" s="127"/>
      <c r="J53" s="128"/>
      <c r="K53" s="128"/>
      <c r="L53" s="128"/>
      <c r="M53" s="128"/>
      <c r="N53" s="128"/>
      <c r="O53" s="128"/>
      <c r="P53" s="129"/>
      <c r="BR53" s="141"/>
      <c r="BS53" s="141"/>
      <c r="BT53" s="141"/>
      <c r="BU53" s="141"/>
      <c r="BV53" s="141"/>
      <c r="BW53" s="141"/>
      <c r="BX53" s="141"/>
      <c r="BY53" s="141"/>
      <c r="BZ53" s="141"/>
    </row>
    <row r="54" spans="3:78" s="124" customFormat="1" ht="13.5" thickBot="1">
      <c r="C54" s="132"/>
      <c r="D54" s="132"/>
      <c r="E54" s="130"/>
      <c r="F54" s="125"/>
      <c r="G54" s="131"/>
      <c r="H54" s="126"/>
      <c r="I54" s="127"/>
      <c r="J54" s="128"/>
      <c r="K54" s="128"/>
      <c r="L54" s="128"/>
      <c r="M54" s="128"/>
      <c r="N54" s="128"/>
      <c r="O54" s="128"/>
      <c r="P54" s="129"/>
      <c r="BR54" s="141"/>
      <c r="BS54" s="141"/>
      <c r="BT54" s="141"/>
      <c r="BU54" s="141"/>
      <c r="BV54" s="141"/>
      <c r="BW54" s="141"/>
      <c r="BX54" s="141"/>
      <c r="BY54" s="141"/>
      <c r="BZ54" s="141"/>
    </row>
    <row r="55" spans="2:78" s="116" customFormat="1" ht="12.75">
      <c r="B55" s="117" t="s">
        <v>6</v>
      </c>
      <c r="C55" s="118" t="s">
        <v>14</v>
      </c>
      <c r="D55" s="118" t="s">
        <v>15</v>
      </c>
      <c r="E55" s="301" t="s">
        <v>16</v>
      </c>
      <c r="F55" s="301"/>
      <c r="G55" s="302"/>
      <c r="H55" s="119"/>
      <c r="I55" s="127"/>
      <c r="J55" s="128"/>
      <c r="K55" s="128"/>
      <c r="L55" s="128"/>
      <c r="M55" s="128"/>
      <c r="N55" s="128"/>
      <c r="O55" s="121"/>
      <c r="P55" s="133"/>
      <c r="R55" s="124"/>
      <c r="S55" s="124"/>
      <c r="BR55" s="133"/>
      <c r="BS55" s="133"/>
      <c r="BT55" s="133"/>
      <c r="BU55" s="133"/>
      <c r="BV55" s="133"/>
      <c r="BW55" s="133"/>
      <c r="BX55" s="133"/>
      <c r="BY55" s="133"/>
      <c r="BZ55" s="133"/>
    </row>
    <row r="56" spans="2:78" s="149" customFormat="1" ht="27" customHeight="1">
      <c r="B56" s="150" t="s">
        <v>4</v>
      </c>
      <c r="C56" s="151" t="str">
        <f>C40</f>
        <v>Andis Grīnbergs</v>
      </c>
      <c r="D56" s="151" t="str">
        <f>C39</f>
        <v>Marks Bumbuls</v>
      </c>
      <c r="E56" s="152">
        <v>1</v>
      </c>
      <c r="F56" s="153" t="s">
        <v>19</v>
      </c>
      <c r="G56" s="154">
        <v>4</v>
      </c>
      <c r="H56" s="155"/>
      <c r="I56" s="156">
        <f t="shared" si="60"/>
        <v>1</v>
      </c>
      <c r="J56" s="157">
        <f aca="true" t="shared" si="63" ref="J56:J63">IF(E56&gt;G56,1,0)</f>
        <v>0</v>
      </c>
      <c r="K56" s="157">
        <f aca="true" t="shared" si="64" ref="K56:K63">IF(E56="",0,(IF(E56=G56,1,0)))</f>
        <v>0</v>
      </c>
      <c r="L56" s="157">
        <f aca="true" t="shared" si="65" ref="L56:L63">IF(E56&lt;G56,1,0)</f>
        <v>1</v>
      </c>
      <c r="M56" s="157">
        <f t="shared" si="61"/>
        <v>0</v>
      </c>
      <c r="N56" s="157">
        <f t="shared" si="62"/>
        <v>0</v>
      </c>
      <c r="O56" s="157"/>
      <c r="P56" s="158"/>
      <c r="BR56" s="172"/>
      <c r="BS56" s="172"/>
      <c r="BT56" s="172"/>
      <c r="BU56" s="172"/>
      <c r="BV56" s="172"/>
      <c r="BW56" s="172"/>
      <c r="BX56" s="172"/>
      <c r="BY56" s="172"/>
      <c r="BZ56" s="172"/>
    </row>
    <row r="57" spans="2:78" s="149" customFormat="1" ht="27" customHeight="1">
      <c r="B57" s="150" t="s">
        <v>1</v>
      </c>
      <c r="C57" s="151" t="str">
        <f aca="true" t="shared" si="66" ref="C57:C62">C24</f>
        <v>Edgars Caics</v>
      </c>
      <c r="D57" s="151" t="str">
        <f>C38</f>
        <v>Viesturs Šmits</v>
      </c>
      <c r="E57" s="152">
        <v>9</v>
      </c>
      <c r="F57" s="153" t="s">
        <v>19</v>
      </c>
      <c r="G57" s="154">
        <v>0</v>
      </c>
      <c r="H57" s="155"/>
      <c r="I57" s="156">
        <f t="shared" si="60"/>
        <v>9</v>
      </c>
      <c r="J57" s="157">
        <f t="shared" si="63"/>
        <v>1</v>
      </c>
      <c r="K57" s="157">
        <f t="shared" si="64"/>
        <v>0</v>
      </c>
      <c r="L57" s="157">
        <f t="shared" si="65"/>
        <v>0</v>
      </c>
      <c r="M57" s="157">
        <f t="shared" si="61"/>
        <v>0</v>
      </c>
      <c r="N57" s="157">
        <f t="shared" si="62"/>
        <v>1</v>
      </c>
      <c r="O57" s="157"/>
      <c r="P57" s="158"/>
      <c r="BR57" s="172"/>
      <c r="BS57" s="172"/>
      <c r="BT57" s="172"/>
      <c r="BU57" s="172"/>
      <c r="BV57" s="172"/>
      <c r="BW57" s="172"/>
      <c r="BX57" s="172"/>
      <c r="BY57" s="172"/>
      <c r="BZ57" s="172"/>
    </row>
    <row r="58" spans="2:78" s="149" customFormat="1" ht="27" customHeight="1">
      <c r="B58" s="150" t="s">
        <v>2</v>
      </c>
      <c r="C58" s="151" t="str">
        <f t="shared" si="66"/>
        <v>Valts Smagars</v>
      </c>
      <c r="D58" s="151" t="str">
        <f>C37</f>
        <v>Rihards Gals</v>
      </c>
      <c r="E58" s="152">
        <v>6</v>
      </c>
      <c r="F58" s="159" t="s">
        <v>19</v>
      </c>
      <c r="G58" s="154">
        <v>2</v>
      </c>
      <c r="H58" s="155"/>
      <c r="I58" s="156">
        <f t="shared" si="60"/>
        <v>6</v>
      </c>
      <c r="J58" s="157">
        <f t="shared" si="63"/>
        <v>1</v>
      </c>
      <c r="K58" s="157">
        <f t="shared" si="64"/>
        <v>0</v>
      </c>
      <c r="L58" s="157">
        <f t="shared" si="65"/>
        <v>0</v>
      </c>
      <c r="M58" s="157">
        <f t="shared" si="61"/>
        <v>0</v>
      </c>
      <c r="N58" s="157">
        <f t="shared" si="62"/>
        <v>1</v>
      </c>
      <c r="O58" s="157"/>
      <c r="P58" s="158"/>
      <c r="BR58" s="172"/>
      <c r="BS58" s="172"/>
      <c r="BT58" s="172"/>
      <c r="BU58" s="172"/>
      <c r="BV58" s="172"/>
      <c r="BW58" s="172"/>
      <c r="BX58" s="172"/>
      <c r="BY58" s="172"/>
      <c r="BZ58" s="172"/>
    </row>
    <row r="59" spans="2:78" s="149" customFormat="1" ht="27" customHeight="1">
      <c r="B59" s="150" t="s">
        <v>3</v>
      </c>
      <c r="C59" s="151" t="str">
        <f t="shared" si="66"/>
        <v>Edijs Treigūts</v>
      </c>
      <c r="D59" s="151" t="str">
        <f>C36</f>
        <v>Kristaps Vavers</v>
      </c>
      <c r="E59" s="152">
        <v>6</v>
      </c>
      <c r="F59" s="159" t="s">
        <v>19</v>
      </c>
      <c r="G59" s="154">
        <v>0</v>
      </c>
      <c r="H59" s="155"/>
      <c r="I59" s="156">
        <f t="shared" si="60"/>
        <v>6</v>
      </c>
      <c r="J59" s="157">
        <f t="shared" si="63"/>
        <v>1</v>
      </c>
      <c r="K59" s="157">
        <f t="shared" si="64"/>
        <v>0</v>
      </c>
      <c r="L59" s="157">
        <f t="shared" si="65"/>
        <v>0</v>
      </c>
      <c r="M59" s="157">
        <f t="shared" si="61"/>
        <v>0</v>
      </c>
      <c r="N59" s="157">
        <f t="shared" si="62"/>
        <v>1</v>
      </c>
      <c r="O59" s="157"/>
      <c r="P59" s="158"/>
      <c r="BR59" s="172"/>
      <c r="BS59" s="172"/>
      <c r="BT59" s="172"/>
      <c r="BU59" s="172"/>
      <c r="BV59" s="172"/>
      <c r="BW59" s="172"/>
      <c r="BX59" s="172"/>
      <c r="BY59" s="172"/>
      <c r="BZ59" s="172"/>
    </row>
    <row r="60" spans="2:78" s="149" customFormat="1" ht="27" customHeight="1">
      <c r="B60" s="150" t="s">
        <v>27</v>
      </c>
      <c r="C60" s="151" t="str">
        <f t="shared" si="66"/>
        <v>Mikus Saulītis</v>
      </c>
      <c r="D60" s="151" t="str">
        <f>C35</f>
        <v>Ilze Zuce-Tenča</v>
      </c>
      <c r="E60" s="152">
        <v>8</v>
      </c>
      <c r="F60" s="159" t="s">
        <v>19</v>
      </c>
      <c r="G60" s="154">
        <v>2</v>
      </c>
      <c r="H60" s="155"/>
      <c r="I60" s="156">
        <f t="shared" si="60"/>
        <v>8</v>
      </c>
      <c r="J60" s="157">
        <f t="shared" si="63"/>
        <v>1</v>
      </c>
      <c r="K60" s="157">
        <f t="shared" si="64"/>
        <v>0</v>
      </c>
      <c r="L60" s="157">
        <f t="shared" si="65"/>
        <v>0</v>
      </c>
      <c r="M60" s="157">
        <f t="shared" si="61"/>
        <v>0</v>
      </c>
      <c r="N60" s="157">
        <f t="shared" si="62"/>
        <v>1</v>
      </c>
      <c r="O60" s="157"/>
      <c r="P60" s="158"/>
      <c r="BR60" s="172"/>
      <c r="BS60" s="172"/>
      <c r="BT60" s="172"/>
      <c r="BU60" s="172"/>
      <c r="BV60" s="172"/>
      <c r="BW60" s="172"/>
      <c r="BX60" s="172"/>
      <c r="BY60" s="172"/>
      <c r="BZ60" s="172"/>
    </row>
    <row r="61" spans="2:78" s="149" customFormat="1" ht="27" customHeight="1">
      <c r="B61" s="150" t="s">
        <v>32</v>
      </c>
      <c r="C61" s="151" t="str">
        <f t="shared" si="66"/>
        <v>Artūrs Verčins</v>
      </c>
      <c r="D61" s="151" t="str">
        <f>C34</f>
        <v>Oļegs Kricaks</v>
      </c>
      <c r="E61" s="152">
        <v>5</v>
      </c>
      <c r="F61" s="159" t="s">
        <v>19</v>
      </c>
      <c r="G61" s="154">
        <v>1</v>
      </c>
      <c r="H61" s="155"/>
      <c r="I61" s="156">
        <f t="shared" si="60"/>
        <v>5</v>
      </c>
      <c r="J61" s="157">
        <f t="shared" si="63"/>
        <v>1</v>
      </c>
      <c r="K61" s="157">
        <f t="shared" si="64"/>
        <v>0</v>
      </c>
      <c r="L61" s="157">
        <f t="shared" si="65"/>
        <v>0</v>
      </c>
      <c r="M61" s="157">
        <f t="shared" si="61"/>
        <v>0</v>
      </c>
      <c r="N61" s="157">
        <f t="shared" si="62"/>
        <v>1</v>
      </c>
      <c r="O61" s="157"/>
      <c r="P61" s="158"/>
      <c r="BR61" s="172"/>
      <c r="BS61" s="172"/>
      <c r="BT61" s="172"/>
      <c r="BU61" s="172"/>
      <c r="BV61" s="172"/>
      <c r="BW61" s="172"/>
      <c r="BX61" s="172"/>
      <c r="BY61" s="172"/>
      <c r="BZ61" s="172"/>
    </row>
    <row r="62" spans="2:78" s="149" customFormat="1" ht="27" customHeight="1">
      <c r="B62" s="150" t="s">
        <v>35</v>
      </c>
      <c r="C62" s="151" t="str">
        <f t="shared" si="66"/>
        <v>Sandis Kadakovskis</v>
      </c>
      <c r="D62" s="160" t="str">
        <f>C33</f>
        <v>Ēriks Kuharjonoks</v>
      </c>
      <c r="E62" s="152">
        <v>3</v>
      </c>
      <c r="F62" s="159" t="s">
        <v>19</v>
      </c>
      <c r="G62" s="154">
        <v>2</v>
      </c>
      <c r="H62" s="155"/>
      <c r="I62" s="156">
        <f t="shared" si="60"/>
        <v>3</v>
      </c>
      <c r="J62" s="157">
        <f t="shared" si="63"/>
        <v>1</v>
      </c>
      <c r="K62" s="157">
        <f t="shared" si="64"/>
        <v>0</v>
      </c>
      <c r="L62" s="157">
        <f t="shared" si="65"/>
        <v>0</v>
      </c>
      <c r="M62" s="157">
        <f t="shared" si="61"/>
        <v>0</v>
      </c>
      <c r="N62" s="157">
        <f t="shared" si="62"/>
        <v>1</v>
      </c>
      <c r="O62" s="157"/>
      <c r="P62" s="158"/>
      <c r="BR62" s="172"/>
      <c r="BS62" s="172"/>
      <c r="BT62" s="172"/>
      <c r="BU62" s="172"/>
      <c r="BV62" s="172"/>
      <c r="BW62" s="172"/>
      <c r="BX62" s="172"/>
      <c r="BY62" s="172"/>
      <c r="BZ62" s="172"/>
    </row>
    <row r="63" spans="2:78" s="149" customFormat="1" ht="27" customHeight="1" thickBot="1">
      <c r="B63" s="161" t="s">
        <v>41</v>
      </c>
      <c r="C63" s="162" t="str">
        <f>C30</f>
        <v>Egīls Belševics</v>
      </c>
      <c r="D63" s="163" t="str">
        <f>C32</f>
        <v>Jānis Kalnēvics</v>
      </c>
      <c r="E63" s="164">
        <v>0</v>
      </c>
      <c r="F63" s="165" t="s">
        <v>19</v>
      </c>
      <c r="G63" s="166">
        <v>7</v>
      </c>
      <c r="H63" s="155"/>
      <c r="I63" s="156">
        <f t="shared" si="60"/>
        <v>0</v>
      </c>
      <c r="J63" s="157">
        <f t="shared" si="63"/>
        <v>0</v>
      </c>
      <c r="K63" s="157">
        <f t="shared" si="64"/>
        <v>0</v>
      </c>
      <c r="L63" s="157">
        <f t="shared" si="65"/>
        <v>1</v>
      </c>
      <c r="M63" s="157">
        <f t="shared" si="61"/>
        <v>0</v>
      </c>
      <c r="N63" s="157">
        <f t="shared" si="62"/>
        <v>0</v>
      </c>
      <c r="O63" s="157"/>
      <c r="P63" s="158"/>
      <c r="BR63" s="172"/>
      <c r="BS63" s="172"/>
      <c r="BT63" s="172"/>
      <c r="BU63" s="172"/>
      <c r="BV63" s="172"/>
      <c r="BW63" s="172"/>
      <c r="BX63" s="172"/>
      <c r="BY63" s="172"/>
      <c r="BZ63" s="172"/>
    </row>
    <row r="64" spans="2:78" s="124" customFormat="1" ht="12.75">
      <c r="B64" s="124" t="s">
        <v>0</v>
      </c>
      <c r="C64" s="303" t="str">
        <f>C31</f>
        <v>Eduards Paķis</v>
      </c>
      <c r="D64" s="303"/>
      <c r="E64" s="130"/>
      <c r="F64" s="125"/>
      <c r="G64" s="131"/>
      <c r="H64" s="126"/>
      <c r="I64" s="127"/>
      <c r="J64" s="128"/>
      <c r="K64" s="128"/>
      <c r="L64" s="128"/>
      <c r="M64" s="128"/>
      <c r="N64" s="128"/>
      <c r="O64" s="128"/>
      <c r="P64" s="129"/>
      <c r="BR64" s="141"/>
      <c r="BS64" s="141"/>
      <c r="BT64" s="141"/>
      <c r="BU64" s="141"/>
      <c r="BV64" s="141"/>
      <c r="BW64" s="141"/>
      <c r="BX64" s="141"/>
      <c r="BY64" s="141"/>
      <c r="BZ64" s="141"/>
    </row>
    <row r="65" spans="3:78" s="124" customFormat="1" ht="13.5" thickBot="1">
      <c r="C65" s="132"/>
      <c r="D65" s="132"/>
      <c r="E65" s="130"/>
      <c r="F65" s="125"/>
      <c r="G65" s="131"/>
      <c r="H65" s="126"/>
      <c r="I65" s="127"/>
      <c r="J65" s="128"/>
      <c r="K65" s="128"/>
      <c r="L65" s="128"/>
      <c r="M65" s="128"/>
      <c r="N65" s="128"/>
      <c r="O65" s="128"/>
      <c r="P65" s="129"/>
      <c r="BR65" s="141"/>
      <c r="BS65" s="141"/>
      <c r="BT65" s="141"/>
      <c r="BU65" s="141"/>
      <c r="BV65" s="141"/>
      <c r="BW65" s="141"/>
      <c r="BX65" s="141"/>
      <c r="BY65" s="141"/>
      <c r="BZ65" s="141"/>
    </row>
    <row r="66" spans="2:78" s="116" customFormat="1" ht="12.75">
      <c r="B66" s="117" t="s">
        <v>7</v>
      </c>
      <c r="C66" s="118" t="s">
        <v>14</v>
      </c>
      <c r="D66" s="118" t="s">
        <v>15</v>
      </c>
      <c r="E66" s="301" t="s">
        <v>16</v>
      </c>
      <c r="F66" s="301"/>
      <c r="G66" s="302"/>
      <c r="H66" s="119"/>
      <c r="I66" s="127"/>
      <c r="J66" s="128"/>
      <c r="K66" s="128"/>
      <c r="L66" s="128"/>
      <c r="M66" s="128"/>
      <c r="N66" s="128"/>
      <c r="O66" s="121"/>
      <c r="P66" s="133"/>
      <c r="R66" s="124"/>
      <c r="S66" s="124"/>
      <c r="BR66" s="133"/>
      <c r="BS66" s="133"/>
      <c r="BT66" s="133"/>
      <c r="BU66" s="133"/>
      <c r="BV66" s="133"/>
      <c r="BW66" s="133"/>
      <c r="BX66" s="133"/>
      <c r="BY66" s="133"/>
      <c r="BZ66" s="133"/>
    </row>
    <row r="67" spans="2:78" s="149" customFormat="1" ht="27" customHeight="1">
      <c r="B67" s="150" t="s">
        <v>4</v>
      </c>
      <c r="C67" s="151" t="str">
        <f>C39</f>
        <v>Marks Bumbuls</v>
      </c>
      <c r="D67" s="151" t="str">
        <f>C38</f>
        <v>Viesturs Šmits</v>
      </c>
      <c r="E67" s="152">
        <v>0</v>
      </c>
      <c r="F67" s="153" t="s">
        <v>19</v>
      </c>
      <c r="G67" s="154">
        <v>6</v>
      </c>
      <c r="H67" s="155"/>
      <c r="I67" s="156">
        <f t="shared" si="60"/>
        <v>0</v>
      </c>
      <c r="J67" s="157">
        <f aca="true" t="shared" si="67" ref="J67:J74">IF(E67&gt;G67,1,0)</f>
        <v>0</v>
      </c>
      <c r="K67" s="157">
        <f aca="true" t="shared" si="68" ref="K67:K74">IF(E67="",0,(IF(E67=G67,1,0)))</f>
        <v>0</v>
      </c>
      <c r="L67" s="157">
        <f aca="true" t="shared" si="69" ref="L67:L74">IF(E67&lt;G67,1,0)</f>
        <v>1</v>
      </c>
      <c r="M67" s="157">
        <f t="shared" si="61"/>
        <v>0</v>
      </c>
      <c r="N67" s="157">
        <f t="shared" si="62"/>
        <v>0</v>
      </c>
      <c r="O67" s="157"/>
      <c r="P67" s="158"/>
      <c r="BR67" s="172"/>
      <c r="BS67" s="172"/>
      <c r="BT67" s="172"/>
      <c r="BU67" s="172"/>
      <c r="BV67" s="172"/>
      <c r="BW67" s="172"/>
      <c r="BX67" s="172"/>
      <c r="BY67" s="172"/>
      <c r="BZ67" s="172"/>
    </row>
    <row r="68" spans="2:78" s="149" customFormat="1" ht="27" customHeight="1">
      <c r="B68" s="150" t="s">
        <v>1</v>
      </c>
      <c r="C68" s="151" t="str">
        <f>C40</f>
        <v>Andis Grīnbergs</v>
      </c>
      <c r="D68" s="151" t="str">
        <f>C37</f>
        <v>Rihards Gals</v>
      </c>
      <c r="E68" s="152">
        <v>5</v>
      </c>
      <c r="F68" s="153" t="s">
        <v>19</v>
      </c>
      <c r="G68" s="154">
        <v>5</v>
      </c>
      <c r="H68" s="155"/>
      <c r="I68" s="156">
        <f t="shared" si="60"/>
        <v>5</v>
      </c>
      <c r="J68" s="157">
        <f t="shared" si="67"/>
        <v>0</v>
      </c>
      <c r="K68" s="157">
        <f t="shared" si="68"/>
        <v>1</v>
      </c>
      <c r="L68" s="157">
        <f t="shared" si="69"/>
        <v>0</v>
      </c>
      <c r="M68" s="157">
        <f t="shared" si="61"/>
        <v>1</v>
      </c>
      <c r="N68" s="157">
        <f t="shared" si="62"/>
        <v>0</v>
      </c>
      <c r="O68" s="157"/>
      <c r="P68" s="158"/>
      <c r="BR68" s="172"/>
      <c r="BS68" s="172"/>
      <c r="BT68" s="172"/>
      <c r="BU68" s="172"/>
      <c r="BV68" s="172"/>
      <c r="BW68" s="172"/>
      <c r="BX68" s="172"/>
      <c r="BY68" s="172"/>
      <c r="BZ68" s="172"/>
    </row>
    <row r="69" spans="2:78" s="149" customFormat="1" ht="27" customHeight="1">
      <c r="B69" s="150" t="s">
        <v>2</v>
      </c>
      <c r="C69" s="151" t="str">
        <f aca="true" t="shared" si="70" ref="C69:C75">C24</f>
        <v>Edgars Caics</v>
      </c>
      <c r="D69" s="151" t="str">
        <f>C36</f>
        <v>Kristaps Vavers</v>
      </c>
      <c r="E69" s="152">
        <v>8</v>
      </c>
      <c r="F69" s="159" t="s">
        <v>19</v>
      </c>
      <c r="G69" s="154">
        <v>1</v>
      </c>
      <c r="H69" s="155"/>
      <c r="I69" s="156">
        <f t="shared" si="60"/>
        <v>8</v>
      </c>
      <c r="J69" s="157">
        <f t="shared" si="67"/>
        <v>1</v>
      </c>
      <c r="K69" s="157">
        <f t="shared" si="68"/>
        <v>0</v>
      </c>
      <c r="L69" s="157">
        <f t="shared" si="69"/>
        <v>0</v>
      </c>
      <c r="M69" s="157">
        <f t="shared" si="61"/>
        <v>0</v>
      </c>
      <c r="N69" s="157">
        <f t="shared" si="62"/>
        <v>1</v>
      </c>
      <c r="O69" s="157"/>
      <c r="P69" s="158"/>
      <c r="BR69" s="172"/>
      <c r="BS69" s="172"/>
      <c r="BT69" s="172"/>
      <c r="BU69" s="172"/>
      <c r="BV69" s="172"/>
      <c r="BW69" s="172"/>
      <c r="BX69" s="172"/>
      <c r="BY69" s="172"/>
      <c r="BZ69" s="172"/>
    </row>
    <row r="70" spans="2:78" s="149" customFormat="1" ht="27" customHeight="1">
      <c r="B70" s="150" t="s">
        <v>3</v>
      </c>
      <c r="C70" s="151" t="str">
        <f t="shared" si="70"/>
        <v>Valts Smagars</v>
      </c>
      <c r="D70" s="151" t="str">
        <f>C35</f>
        <v>Ilze Zuce-Tenča</v>
      </c>
      <c r="E70" s="152">
        <v>6</v>
      </c>
      <c r="F70" s="159" t="s">
        <v>19</v>
      </c>
      <c r="G70" s="154">
        <v>2</v>
      </c>
      <c r="H70" s="155"/>
      <c r="I70" s="156">
        <f t="shared" si="60"/>
        <v>6</v>
      </c>
      <c r="J70" s="157">
        <f t="shared" si="67"/>
        <v>1</v>
      </c>
      <c r="K70" s="157">
        <f t="shared" si="68"/>
        <v>0</v>
      </c>
      <c r="L70" s="157">
        <f t="shared" si="69"/>
        <v>0</v>
      </c>
      <c r="M70" s="157">
        <f t="shared" si="61"/>
        <v>0</v>
      </c>
      <c r="N70" s="157">
        <f t="shared" si="62"/>
        <v>1</v>
      </c>
      <c r="O70" s="157"/>
      <c r="P70" s="158"/>
      <c r="BR70" s="172"/>
      <c r="BS70" s="172"/>
      <c r="BT70" s="172"/>
      <c r="BU70" s="172"/>
      <c r="BV70" s="172"/>
      <c r="BW70" s="172"/>
      <c r="BX70" s="172"/>
      <c r="BY70" s="172"/>
      <c r="BZ70" s="172"/>
    </row>
    <row r="71" spans="2:78" s="149" customFormat="1" ht="27" customHeight="1">
      <c r="B71" s="150" t="s">
        <v>27</v>
      </c>
      <c r="C71" s="151" t="str">
        <f t="shared" si="70"/>
        <v>Edijs Treigūts</v>
      </c>
      <c r="D71" s="151" t="str">
        <f>C34</f>
        <v>Oļegs Kricaks</v>
      </c>
      <c r="E71" s="152">
        <v>7</v>
      </c>
      <c r="F71" s="159" t="s">
        <v>19</v>
      </c>
      <c r="G71" s="154">
        <v>1</v>
      </c>
      <c r="H71" s="155"/>
      <c r="I71" s="156">
        <f t="shared" si="60"/>
        <v>7</v>
      </c>
      <c r="J71" s="157">
        <f t="shared" si="67"/>
        <v>1</v>
      </c>
      <c r="K71" s="157">
        <f t="shared" si="68"/>
        <v>0</v>
      </c>
      <c r="L71" s="157">
        <f t="shared" si="69"/>
        <v>0</v>
      </c>
      <c r="M71" s="157">
        <f t="shared" si="61"/>
        <v>0</v>
      </c>
      <c r="N71" s="157">
        <f t="shared" si="62"/>
        <v>1</v>
      </c>
      <c r="O71" s="157"/>
      <c r="P71" s="158"/>
      <c r="BR71" s="172"/>
      <c r="BS71" s="172"/>
      <c r="BT71" s="172"/>
      <c r="BU71" s="172"/>
      <c r="BV71" s="172"/>
      <c r="BW71" s="172"/>
      <c r="BX71" s="172"/>
      <c r="BY71" s="172"/>
      <c r="BZ71" s="172"/>
    </row>
    <row r="72" spans="2:78" s="149" customFormat="1" ht="27" customHeight="1">
      <c r="B72" s="150" t="s">
        <v>32</v>
      </c>
      <c r="C72" s="151" t="str">
        <f t="shared" si="70"/>
        <v>Mikus Saulītis</v>
      </c>
      <c r="D72" s="151" t="str">
        <f>C33</f>
        <v>Ēriks Kuharjonoks</v>
      </c>
      <c r="E72" s="152">
        <v>3</v>
      </c>
      <c r="F72" s="159" t="s">
        <v>19</v>
      </c>
      <c r="G72" s="154">
        <v>1</v>
      </c>
      <c r="H72" s="155"/>
      <c r="I72" s="156">
        <f t="shared" si="60"/>
        <v>3</v>
      </c>
      <c r="J72" s="157">
        <f t="shared" si="67"/>
        <v>1</v>
      </c>
      <c r="K72" s="157">
        <f t="shared" si="68"/>
        <v>0</v>
      </c>
      <c r="L72" s="157">
        <f t="shared" si="69"/>
        <v>0</v>
      </c>
      <c r="M72" s="157">
        <f t="shared" si="61"/>
        <v>0</v>
      </c>
      <c r="N72" s="157">
        <f t="shared" si="62"/>
        <v>1</v>
      </c>
      <c r="O72" s="157"/>
      <c r="P72" s="158"/>
      <c r="BR72" s="172"/>
      <c r="BS72" s="172"/>
      <c r="BT72" s="172"/>
      <c r="BU72" s="172"/>
      <c r="BV72" s="172"/>
      <c r="BW72" s="172"/>
      <c r="BX72" s="172"/>
      <c r="BY72" s="172"/>
      <c r="BZ72" s="172"/>
    </row>
    <row r="73" spans="2:78" s="149" customFormat="1" ht="27" customHeight="1">
      <c r="B73" s="150" t="s">
        <v>35</v>
      </c>
      <c r="C73" s="151" t="str">
        <f t="shared" si="70"/>
        <v>Artūrs Verčins</v>
      </c>
      <c r="D73" s="151" t="str">
        <f>C32</f>
        <v>Jānis Kalnēvics</v>
      </c>
      <c r="E73" s="152">
        <v>2</v>
      </c>
      <c r="F73" s="159" t="s">
        <v>19</v>
      </c>
      <c r="G73" s="154">
        <v>1</v>
      </c>
      <c r="H73" s="155"/>
      <c r="I73" s="156">
        <f t="shared" si="60"/>
        <v>2</v>
      </c>
      <c r="J73" s="157">
        <f t="shared" si="67"/>
        <v>1</v>
      </c>
      <c r="K73" s="157">
        <f t="shared" si="68"/>
        <v>0</v>
      </c>
      <c r="L73" s="157">
        <f t="shared" si="69"/>
        <v>0</v>
      </c>
      <c r="M73" s="157">
        <f t="shared" si="61"/>
        <v>0</v>
      </c>
      <c r="N73" s="157">
        <f t="shared" si="62"/>
        <v>1</v>
      </c>
      <c r="O73" s="157"/>
      <c r="P73" s="158"/>
      <c r="BR73" s="172"/>
      <c r="BS73" s="172"/>
      <c r="BT73" s="172"/>
      <c r="BU73" s="172"/>
      <c r="BV73" s="172"/>
      <c r="BW73" s="172"/>
      <c r="BX73" s="172"/>
      <c r="BY73" s="172"/>
      <c r="BZ73" s="172"/>
    </row>
    <row r="74" spans="2:78" s="149" customFormat="1" ht="27" customHeight="1" thickBot="1">
      <c r="B74" s="161" t="s">
        <v>41</v>
      </c>
      <c r="C74" s="162" t="str">
        <f t="shared" si="70"/>
        <v>Sandis Kadakovskis</v>
      </c>
      <c r="D74" s="162" t="str">
        <f>C31</f>
        <v>Eduards Paķis</v>
      </c>
      <c r="E74" s="164">
        <v>3</v>
      </c>
      <c r="F74" s="165" t="s">
        <v>19</v>
      </c>
      <c r="G74" s="166">
        <v>2</v>
      </c>
      <c r="H74" s="155"/>
      <c r="I74" s="156">
        <f t="shared" si="60"/>
        <v>3</v>
      </c>
      <c r="J74" s="157">
        <f t="shared" si="67"/>
        <v>1</v>
      </c>
      <c r="K74" s="157">
        <f t="shared" si="68"/>
        <v>0</v>
      </c>
      <c r="L74" s="157">
        <f t="shared" si="69"/>
        <v>0</v>
      </c>
      <c r="M74" s="157">
        <f t="shared" si="61"/>
        <v>0</v>
      </c>
      <c r="N74" s="157">
        <f t="shared" si="62"/>
        <v>1</v>
      </c>
      <c r="O74" s="157"/>
      <c r="P74" s="158"/>
      <c r="BR74" s="172"/>
      <c r="BS74" s="172"/>
      <c r="BT74" s="172"/>
      <c r="BU74" s="172"/>
      <c r="BV74" s="172"/>
      <c r="BW74" s="172"/>
      <c r="BX74" s="172"/>
      <c r="BY74" s="172"/>
      <c r="BZ74" s="172"/>
    </row>
    <row r="75" spans="2:78" s="124" customFormat="1" ht="12.75">
      <c r="B75" s="124" t="s">
        <v>0</v>
      </c>
      <c r="C75" s="303" t="str">
        <f t="shared" si="70"/>
        <v>Egīls Belševics</v>
      </c>
      <c r="D75" s="303"/>
      <c r="E75" s="130"/>
      <c r="F75" s="125"/>
      <c r="G75" s="131"/>
      <c r="H75" s="126"/>
      <c r="I75" s="127"/>
      <c r="J75" s="128"/>
      <c r="K75" s="128"/>
      <c r="L75" s="128"/>
      <c r="M75" s="128"/>
      <c r="N75" s="128"/>
      <c r="O75" s="128"/>
      <c r="P75" s="129"/>
      <c r="BR75" s="141"/>
      <c r="BS75" s="141"/>
      <c r="BT75" s="141"/>
      <c r="BU75" s="141"/>
      <c r="BV75" s="141"/>
      <c r="BW75" s="141"/>
      <c r="BX75" s="141"/>
      <c r="BY75" s="141"/>
      <c r="BZ75" s="141"/>
    </row>
    <row r="76" spans="3:78" s="124" customFormat="1" ht="13.5" thickBot="1">
      <c r="C76" s="132"/>
      <c r="D76" s="132"/>
      <c r="E76" s="130"/>
      <c r="F76" s="125"/>
      <c r="G76" s="131"/>
      <c r="H76" s="126"/>
      <c r="I76" s="127"/>
      <c r="J76" s="128"/>
      <c r="K76" s="128"/>
      <c r="L76" s="128"/>
      <c r="M76" s="128"/>
      <c r="N76" s="128"/>
      <c r="O76" s="128"/>
      <c r="P76" s="129"/>
      <c r="BR76" s="141"/>
      <c r="BS76" s="141"/>
      <c r="BT76" s="141"/>
      <c r="BU76" s="141"/>
      <c r="BV76" s="141"/>
      <c r="BW76" s="141"/>
      <c r="BX76" s="141"/>
      <c r="BY76" s="141"/>
      <c r="BZ76" s="141"/>
    </row>
    <row r="77" spans="2:78" s="116" customFormat="1" ht="12.75">
      <c r="B77" s="117" t="s">
        <v>8</v>
      </c>
      <c r="C77" s="118" t="s">
        <v>14</v>
      </c>
      <c r="D77" s="118" t="s">
        <v>15</v>
      </c>
      <c r="E77" s="301" t="s">
        <v>16</v>
      </c>
      <c r="F77" s="301"/>
      <c r="G77" s="302"/>
      <c r="H77" s="119"/>
      <c r="I77" s="127"/>
      <c r="J77" s="128"/>
      <c r="K77" s="128"/>
      <c r="L77" s="128"/>
      <c r="M77" s="128"/>
      <c r="N77" s="128"/>
      <c r="O77" s="121"/>
      <c r="P77" s="133"/>
      <c r="R77" s="124"/>
      <c r="S77" s="124"/>
      <c r="BR77" s="133"/>
      <c r="BS77" s="133"/>
      <c r="BT77" s="133"/>
      <c r="BU77" s="133"/>
      <c r="BV77" s="133"/>
      <c r="BW77" s="133"/>
      <c r="BX77" s="133"/>
      <c r="BY77" s="133"/>
      <c r="BZ77" s="133"/>
    </row>
    <row r="78" spans="2:78" s="149" customFormat="1" ht="27" customHeight="1">
      <c r="B78" s="150" t="s">
        <v>4</v>
      </c>
      <c r="C78" s="151" t="str">
        <f>C38</f>
        <v>Viesturs Šmits</v>
      </c>
      <c r="D78" s="151" t="str">
        <f>C37</f>
        <v>Rihards Gals</v>
      </c>
      <c r="E78" s="152">
        <v>1</v>
      </c>
      <c r="F78" s="153" t="s">
        <v>19</v>
      </c>
      <c r="G78" s="154">
        <v>4</v>
      </c>
      <c r="H78" s="155"/>
      <c r="I78" s="156">
        <f t="shared" si="60"/>
        <v>1</v>
      </c>
      <c r="J78" s="157">
        <f aca="true" t="shared" si="71" ref="J78:J85">IF(E78&gt;G78,1,0)</f>
        <v>0</v>
      </c>
      <c r="K78" s="157">
        <f aca="true" t="shared" si="72" ref="K78:K85">IF(E78="",0,(IF(E78=G78,1,0)))</f>
        <v>0</v>
      </c>
      <c r="L78" s="157">
        <f aca="true" t="shared" si="73" ref="L78:L85">IF(E78&lt;G78,1,0)</f>
        <v>1</v>
      </c>
      <c r="M78" s="157">
        <f t="shared" si="61"/>
        <v>0</v>
      </c>
      <c r="N78" s="157">
        <f t="shared" si="62"/>
        <v>0</v>
      </c>
      <c r="O78" s="157"/>
      <c r="P78" s="158"/>
      <c r="BR78" s="172"/>
      <c r="BS78" s="172"/>
      <c r="BT78" s="172"/>
      <c r="BU78" s="172"/>
      <c r="BV78" s="172"/>
      <c r="BW78" s="172"/>
      <c r="BX78" s="172"/>
      <c r="BY78" s="172"/>
      <c r="BZ78" s="172"/>
    </row>
    <row r="79" spans="2:78" s="149" customFormat="1" ht="27" customHeight="1">
      <c r="B79" s="150" t="s">
        <v>1</v>
      </c>
      <c r="C79" s="151" t="str">
        <f>C39</f>
        <v>Marks Bumbuls</v>
      </c>
      <c r="D79" s="151" t="str">
        <f>C36</f>
        <v>Kristaps Vavers</v>
      </c>
      <c r="E79" s="152">
        <v>1</v>
      </c>
      <c r="F79" s="153" t="s">
        <v>19</v>
      </c>
      <c r="G79" s="154">
        <v>9</v>
      </c>
      <c r="H79" s="155"/>
      <c r="I79" s="156">
        <f t="shared" si="60"/>
        <v>1</v>
      </c>
      <c r="J79" s="157">
        <f t="shared" si="71"/>
        <v>0</v>
      </c>
      <c r="K79" s="157">
        <f t="shared" si="72"/>
        <v>0</v>
      </c>
      <c r="L79" s="157">
        <f t="shared" si="73"/>
        <v>1</v>
      </c>
      <c r="M79" s="157">
        <f t="shared" si="61"/>
        <v>0</v>
      </c>
      <c r="N79" s="157">
        <f t="shared" si="62"/>
        <v>0</v>
      </c>
      <c r="O79" s="157"/>
      <c r="P79" s="158"/>
      <c r="BR79" s="172"/>
      <c r="BS79" s="172"/>
      <c r="BT79" s="172"/>
      <c r="BU79" s="172"/>
      <c r="BV79" s="172"/>
      <c r="BW79" s="172"/>
      <c r="BX79" s="172"/>
      <c r="BY79" s="172"/>
      <c r="BZ79" s="172"/>
    </row>
    <row r="80" spans="2:78" s="149" customFormat="1" ht="27" customHeight="1">
      <c r="B80" s="150" t="s">
        <v>2</v>
      </c>
      <c r="C80" s="151" t="str">
        <f>C40</f>
        <v>Andis Grīnbergs</v>
      </c>
      <c r="D80" s="151" t="str">
        <f>C35</f>
        <v>Ilze Zuce-Tenča</v>
      </c>
      <c r="E80" s="152">
        <v>1</v>
      </c>
      <c r="F80" s="159" t="s">
        <v>19</v>
      </c>
      <c r="G80" s="154">
        <v>5</v>
      </c>
      <c r="H80" s="155"/>
      <c r="I80" s="156">
        <f t="shared" si="60"/>
        <v>1</v>
      </c>
      <c r="J80" s="157">
        <f t="shared" si="71"/>
        <v>0</v>
      </c>
      <c r="K80" s="157">
        <f t="shared" si="72"/>
        <v>0</v>
      </c>
      <c r="L80" s="157">
        <f t="shared" si="73"/>
        <v>1</v>
      </c>
      <c r="M80" s="157">
        <f t="shared" si="61"/>
        <v>0</v>
      </c>
      <c r="N80" s="157">
        <f t="shared" si="62"/>
        <v>0</v>
      </c>
      <c r="O80" s="157"/>
      <c r="P80" s="158"/>
      <c r="BR80" s="172"/>
      <c r="BS80" s="172"/>
      <c r="BT80" s="172"/>
      <c r="BU80" s="172"/>
      <c r="BV80" s="172"/>
      <c r="BW80" s="172"/>
      <c r="BX80" s="172"/>
      <c r="BY80" s="172"/>
      <c r="BZ80" s="172"/>
    </row>
    <row r="81" spans="2:78" s="149" customFormat="1" ht="27" customHeight="1">
      <c r="B81" s="150" t="s">
        <v>3</v>
      </c>
      <c r="C81" s="151" t="str">
        <f aca="true" t="shared" si="74" ref="C81:C86">C24</f>
        <v>Edgars Caics</v>
      </c>
      <c r="D81" s="151" t="str">
        <f>C34</f>
        <v>Oļegs Kricaks</v>
      </c>
      <c r="E81" s="152">
        <v>7</v>
      </c>
      <c r="F81" s="159" t="s">
        <v>19</v>
      </c>
      <c r="G81" s="154">
        <v>1</v>
      </c>
      <c r="H81" s="155"/>
      <c r="I81" s="156">
        <f t="shared" si="60"/>
        <v>7</v>
      </c>
      <c r="J81" s="157">
        <f t="shared" si="71"/>
        <v>1</v>
      </c>
      <c r="K81" s="157">
        <f t="shared" si="72"/>
        <v>0</v>
      </c>
      <c r="L81" s="157">
        <f t="shared" si="73"/>
        <v>0</v>
      </c>
      <c r="M81" s="157">
        <f t="shared" si="61"/>
        <v>0</v>
      </c>
      <c r="N81" s="157">
        <f t="shared" si="62"/>
        <v>1</v>
      </c>
      <c r="O81" s="157"/>
      <c r="P81" s="158"/>
      <c r="BR81" s="172"/>
      <c r="BS81" s="172"/>
      <c r="BT81" s="172"/>
      <c r="BU81" s="172"/>
      <c r="BV81" s="172"/>
      <c r="BW81" s="172"/>
      <c r="BX81" s="172"/>
      <c r="BY81" s="172"/>
      <c r="BZ81" s="172"/>
    </row>
    <row r="82" spans="2:78" s="149" customFormat="1" ht="27" customHeight="1">
      <c r="B82" s="150" t="s">
        <v>27</v>
      </c>
      <c r="C82" s="151" t="str">
        <f t="shared" si="74"/>
        <v>Valts Smagars</v>
      </c>
      <c r="D82" s="151" t="str">
        <f>C33</f>
        <v>Ēriks Kuharjonoks</v>
      </c>
      <c r="E82" s="152">
        <v>7</v>
      </c>
      <c r="F82" s="159" t="s">
        <v>19</v>
      </c>
      <c r="G82" s="154">
        <v>0</v>
      </c>
      <c r="H82" s="155"/>
      <c r="I82" s="156">
        <f t="shared" si="60"/>
        <v>7</v>
      </c>
      <c r="J82" s="157">
        <f t="shared" si="71"/>
        <v>1</v>
      </c>
      <c r="K82" s="157">
        <f t="shared" si="72"/>
        <v>0</v>
      </c>
      <c r="L82" s="157">
        <f t="shared" si="73"/>
        <v>0</v>
      </c>
      <c r="M82" s="157">
        <f t="shared" si="61"/>
        <v>0</v>
      </c>
      <c r="N82" s="157">
        <f t="shared" si="62"/>
        <v>1</v>
      </c>
      <c r="O82" s="157"/>
      <c r="P82" s="158"/>
      <c r="BR82" s="172"/>
      <c r="BS82" s="172"/>
      <c r="BT82" s="172"/>
      <c r="BU82" s="172"/>
      <c r="BV82" s="172"/>
      <c r="BW82" s="172"/>
      <c r="BX82" s="172"/>
      <c r="BY82" s="172"/>
      <c r="BZ82" s="172"/>
    </row>
    <row r="83" spans="2:78" s="149" customFormat="1" ht="27" customHeight="1">
      <c r="B83" s="150" t="s">
        <v>32</v>
      </c>
      <c r="C83" s="151" t="str">
        <f t="shared" si="74"/>
        <v>Edijs Treigūts</v>
      </c>
      <c r="D83" s="151" t="str">
        <f>C32</f>
        <v>Jānis Kalnēvics</v>
      </c>
      <c r="E83" s="152">
        <v>5</v>
      </c>
      <c r="F83" s="159" t="s">
        <v>19</v>
      </c>
      <c r="G83" s="154">
        <v>2</v>
      </c>
      <c r="H83" s="155"/>
      <c r="I83" s="156">
        <f t="shared" si="60"/>
        <v>5</v>
      </c>
      <c r="J83" s="157">
        <f t="shared" si="71"/>
        <v>1</v>
      </c>
      <c r="K83" s="157">
        <f t="shared" si="72"/>
        <v>0</v>
      </c>
      <c r="L83" s="157">
        <f t="shared" si="73"/>
        <v>0</v>
      </c>
      <c r="M83" s="157">
        <f t="shared" si="61"/>
        <v>0</v>
      </c>
      <c r="N83" s="157">
        <f t="shared" si="62"/>
        <v>1</v>
      </c>
      <c r="O83" s="157"/>
      <c r="P83" s="158"/>
      <c r="BR83" s="172"/>
      <c r="BS83" s="172"/>
      <c r="BT83" s="172"/>
      <c r="BU83" s="172"/>
      <c r="BV83" s="172"/>
      <c r="BW83" s="172"/>
      <c r="BX83" s="172"/>
      <c r="BY83" s="172"/>
      <c r="BZ83" s="172"/>
    </row>
    <row r="84" spans="2:78" s="149" customFormat="1" ht="27" customHeight="1">
      <c r="B84" s="150" t="s">
        <v>35</v>
      </c>
      <c r="C84" s="151" t="str">
        <f t="shared" si="74"/>
        <v>Mikus Saulītis</v>
      </c>
      <c r="D84" s="151" t="str">
        <f>C31</f>
        <v>Eduards Paķis</v>
      </c>
      <c r="E84" s="152">
        <v>2</v>
      </c>
      <c r="F84" s="159" t="s">
        <v>19</v>
      </c>
      <c r="G84" s="154">
        <v>1</v>
      </c>
      <c r="H84" s="155"/>
      <c r="I84" s="156">
        <f t="shared" si="60"/>
        <v>2</v>
      </c>
      <c r="J84" s="157">
        <f t="shared" si="71"/>
        <v>1</v>
      </c>
      <c r="K84" s="157">
        <f t="shared" si="72"/>
        <v>0</v>
      </c>
      <c r="L84" s="157">
        <f t="shared" si="73"/>
        <v>0</v>
      </c>
      <c r="M84" s="157">
        <f t="shared" si="61"/>
        <v>0</v>
      </c>
      <c r="N84" s="157">
        <f t="shared" si="62"/>
        <v>1</v>
      </c>
      <c r="O84" s="157"/>
      <c r="P84" s="158"/>
      <c r="BR84" s="172"/>
      <c r="BS84" s="172"/>
      <c r="BT84" s="172"/>
      <c r="BU84" s="172"/>
      <c r="BV84" s="172"/>
      <c r="BW84" s="172"/>
      <c r="BX84" s="172"/>
      <c r="BY84" s="172"/>
      <c r="BZ84" s="172"/>
    </row>
    <row r="85" spans="2:78" s="149" customFormat="1" ht="27" customHeight="1" thickBot="1">
      <c r="B85" s="161" t="s">
        <v>41</v>
      </c>
      <c r="C85" s="162" t="str">
        <f t="shared" si="74"/>
        <v>Artūrs Verčins</v>
      </c>
      <c r="D85" s="162" t="str">
        <f>C30</f>
        <v>Egīls Belševics</v>
      </c>
      <c r="E85" s="164">
        <v>5</v>
      </c>
      <c r="F85" s="165" t="s">
        <v>19</v>
      </c>
      <c r="G85" s="166">
        <v>3</v>
      </c>
      <c r="H85" s="155"/>
      <c r="I85" s="156">
        <f t="shared" si="60"/>
        <v>5</v>
      </c>
      <c r="J85" s="157">
        <f t="shared" si="71"/>
        <v>1</v>
      </c>
      <c r="K85" s="157">
        <f t="shared" si="72"/>
        <v>0</v>
      </c>
      <c r="L85" s="157">
        <f t="shared" si="73"/>
        <v>0</v>
      </c>
      <c r="M85" s="157">
        <f t="shared" si="61"/>
        <v>0</v>
      </c>
      <c r="N85" s="157">
        <f t="shared" si="62"/>
        <v>1</v>
      </c>
      <c r="O85" s="157"/>
      <c r="P85" s="158"/>
      <c r="BR85" s="172"/>
      <c r="BS85" s="172"/>
      <c r="BT85" s="172"/>
      <c r="BU85" s="172"/>
      <c r="BV85" s="172"/>
      <c r="BW85" s="172"/>
      <c r="BX85" s="172"/>
      <c r="BY85" s="172"/>
      <c r="BZ85" s="172"/>
    </row>
    <row r="86" spans="2:78" s="124" customFormat="1" ht="12.75">
      <c r="B86" s="124" t="s">
        <v>0</v>
      </c>
      <c r="C86" s="303" t="str">
        <f t="shared" si="74"/>
        <v>Sandis Kadakovskis</v>
      </c>
      <c r="D86" s="303"/>
      <c r="E86" s="130"/>
      <c r="F86" s="125"/>
      <c r="G86" s="131"/>
      <c r="H86" s="126"/>
      <c r="I86" s="127"/>
      <c r="J86" s="128"/>
      <c r="K86" s="128"/>
      <c r="L86" s="128"/>
      <c r="M86" s="128"/>
      <c r="N86" s="128"/>
      <c r="O86" s="128"/>
      <c r="P86" s="129"/>
      <c r="BR86" s="141"/>
      <c r="BS86" s="141"/>
      <c r="BT86" s="141"/>
      <c r="BU86" s="141"/>
      <c r="BV86" s="141"/>
      <c r="BW86" s="141"/>
      <c r="BX86" s="141"/>
      <c r="BY86" s="141"/>
      <c r="BZ86" s="141"/>
    </row>
    <row r="87" spans="3:78" s="124" customFormat="1" ht="13.5" thickBot="1">
      <c r="C87" s="132"/>
      <c r="D87" s="132"/>
      <c r="E87" s="130"/>
      <c r="F87" s="125"/>
      <c r="G87" s="131"/>
      <c r="H87" s="126"/>
      <c r="I87" s="127"/>
      <c r="J87" s="128"/>
      <c r="K87" s="128"/>
      <c r="L87" s="128"/>
      <c r="M87" s="128"/>
      <c r="N87" s="128"/>
      <c r="O87" s="128"/>
      <c r="P87" s="129"/>
      <c r="BR87" s="141"/>
      <c r="BS87" s="141"/>
      <c r="BT87" s="141"/>
      <c r="BU87" s="141"/>
      <c r="BV87" s="141"/>
      <c r="BW87" s="141"/>
      <c r="BX87" s="141"/>
      <c r="BY87" s="141"/>
      <c r="BZ87" s="141"/>
    </row>
    <row r="88" spans="2:78" s="116" customFormat="1" ht="12.75">
      <c r="B88" s="117" t="s">
        <v>9</v>
      </c>
      <c r="C88" s="118" t="s">
        <v>14</v>
      </c>
      <c r="D88" s="118" t="s">
        <v>15</v>
      </c>
      <c r="E88" s="301" t="s">
        <v>16</v>
      </c>
      <c r="F88" s="301"/>
      <c r="G88" s="302"/>
      <c r="H88" s="119"/>
      <c r="I88" s="127"/>
      <c r="J88" s="128"/>
      <c r="K88" s="128"/>
      <c r="L88" s="128"/>
      <c r="M88" s="128"/>
      <c r="N88" s="128"/>
      <c r="O88" s="121"/>
      <c r="P88" s="133"/>
      <c r="R88" s="124"/>
      <c r="S88" s="124"/>
      <c r="BR88" s="133"/>
      <c r="BS88" s="133"/>
      <c r="BT88" s="133"/>
      <c r="BU88" s="133"/>
      <c r="BV88" s="133"/>
      <c r="BW88" s="133"/>
      <c r="BX88" s="133"/>
      <c r="BY88" s="133"/>
      <c r="BZ88" s="133"/>
    </row>
    <row r="89" spans="2:78" s="149" customFormat="1" ht="27" customHeight="1">
      <c r="B89" s="150" t="s">
        <v>4</v>
      </c>
      <c r="C89" s="151" t="str">
        <f>C37</f>
        <v>Rihards Gals</v>
      </c>
      <c r="D89" s="151" t="str">
        <f>C36</f>
        <v>Kristaps Vavers</v>
      </c>
      <c r="E89" s="152">
        <v>3</v>
      </c>
      <c r="F89" s="153" t="s">
        <v>19</v>
      </c>
      <c r="G89" s="154">
        <v>0</v>
      </c>
      <c r="H89" s="155"/>
      <c r="I89" s="156">
        <f t="shared" si="60"/>
        <v>3</v>
      </c>
      <c r="J89" s="157">
        <f aca="true" t="shared" si="75" ref="J89:J96">IF(E89&gt;G89,1,0)</f>
        <v>1</v>
      </c>
      <c r="K89" s="157">
        <f aca="true" t="shared" si="76" ref="K89:K96">IF(E89="",0,(IF(E89=G89,1,0)))</f>
        <v>0</v>
      </c>
      <c r="L89" s="157">
        <f aca="true" t="shared" si="77" ref="L89:L96">IF(E89&lt;G89,1,0)</f>
        <v>0</v>
      </c>
      <c r="M89" s="157">
        <f t="shared" si="61"/>
        <v>0</v>
      </c>
      <c r="N89" s="157">
        <f t="shared" si="62"/>
        <v>1</v>
      </c>
      <c r="O89" s="157"/>
      <c r="P89" s="158"/>
      <c r="BR89" s="172"/>
      <c r="BS89" s="172"/>
      <c r="BT89" s="172"/>
      <c r="BU89" s="172"/>
      <c r="BV89" s="172"/>
      <c r="BW89" s="172"/>
      <c r="BX89" s="172"/>
      <c r="BY89" s="172"/>
      <c r="BZ89" s="172"/>
    </row>
    <row r="90" spans="2:78" s="149" customFormat="1" ht="27" customHeight="1">
      <c r="B90" s="150" t="s">
        <v>1</v>
      </c>
      <c r="C90" s="151" t="str">
        <f>C38</f>
        <v>Viesturs Šmits</v>
      </c>
      <c r="D90" s="151" t="str">
        <f>C35</f>
        <v>Ilze Zuce-Tenča</v>
      </c>
      <c r="E90" s="152">
        <v>1</v>
      </c>
      <c r="F90" s="153" t="s">
        <v>19</v>
      </c>
      <c r="G90" s="154">
        <v>2</v>
      </c>
      <c r="H90" s="155"/>
      <c r="I90" s="156">
        <f t="shared" si="60"/>
        <v>1</v>
      </c>
      <c r="J90" s="157">
        <f t="shared" si="75"/>
        <v>0</v>
      </c>
      <c r="K90" s="157">
        <f t="shared" si="76"/>
        <v>0</v>
      </c>
      <c r="L90" s="157">
        <f t="shared" si="77"/>
        <v>1</v>
      </c>
      <c r="M90" s="157">
        <f t="shared" si="61"/>
        <v>0</v>
      </c>
      <c r="N90" s="157">
        <f t="shared" si="62"/>
        <v>0</v>
      </c>
      <c r="O90" s="157"/>
      <c r="P90" s="158"/>
      <c r="BR90" s="172"/>
      <c r="BS90" s="172"/>
      <c r="BT90" s="172"/>
      <c r="BU90" s="172"/>
      <c r="BV90" s="172"/>
      <c r="BW90" s="172"/>
      <c r="BX90" s="172"/>
      <c r="BY90" s="172"/>
      <c r="BZ90" s="172"/>
    </row>
    <row r="91" spans="2:78" s="149" customFormat="1" ht="27" customHeight="1">
      <c r="B91" s="150" t="s">
        <v>2</v>
      </c>
      <c r="C91" s="151" t="str">
        <f>C39</f>
        <v>Marks Bumbuls</v>
      </c>
      <c r="D91" s="151" t="str">
        <f>C34</f>
        <v>Oļegs Kricaks</v>
      </c>
      <c r="E91" s="152">
        <v>0</v>
      </c>
      <c r="F91" s="159" t="s">
        <v>19</v>
      </c>
      <c r="G91" s="154">
        <v>6</v>
      </c>
      <c r="H91" s="155"/>
      <c r="I91" s="156">
        <f t="shared" si="60"/>
        <v>0</v>
      </c>
      <c r="J91" s="157">
        <f t="shared" si="75"/>
        <v>0</v>
      </c>
      <c r="K91" s="157">
        <f t="shared" si="76"/>
        <v>0</v>
      </c>
      <c r="L91" s="157">
        <f t="shared" si="77"/>
        <v>1</v>
      </c>
      <c r="M91" s="157">
        <f t="shared" si="61"/>
        <v>0</v>
      </c>
      <c r="N91" s="157">
        <f t="shared" si="62"/>
        <v>0</v>
      </c>
      <c r="O91" s="157"/>
      <c r="P91" s="158"/>
      <c r="BR91" s="172"/>
      <c r="BS91" s="172"/>
      <c r="BT91" s="172"/>
      <c r="BU91" s="172"/>
      <c r="BV91" s="172"/>
      <c r="BW91" s="172"/>
      <c r="BX91" s="172"/>
      <c r="BY91" s="172"/>
      <c r="BZ91" s="172"/>
    </row>
    <row r="92" spans="2:78" s="149" customFormat="1" ht="27" customHeight="1">
      <c r="B92" s="150" t="s">
        <v>3</v>
      </c>
      <c r="C92" s="151" t="str">
        <f>C40</f>
        <v>Andis Grīnbergs</v>
      </c>
      <c r="D92" s="151" t="str">
        <f>C33</f>
        <v>Ēriks Kuharjonoks</v>
      </c>
      <c r="E92" s="152">
        <v>2</v>
      </c>
      <c r="F92" s="159" t="s">
        <v>19</v>
      </c>
      <c r="G92" s="154">
        <v>11</v>
      </c>
      <c r="H92" s="155"/>
      <c r="I92" s="156">
        <f t="shared" si="60"/>
        <v>2</v>
      </c>
      <c r="J92" s="157">
        <f t="shared" si="75"/>
        <v>0</v>
      </c>
      <c r="K92" s="157">
        <f t="shared" si="76"/>
        <v>0</v>
      </c>
      <c r="L92" s="157">
        <f t="shared" si="77"/>
        <v>1</v>
      </c>
      <c r="M92" s="157">
        <f t="shared" si="61"/>
        <v>0</v>
      </c>
      <c r="N92" s="157">
        <f t="shared" si="62"/>
        <v>0</v>
      </c>
      <c r="O92" s="157"/>
      <c r="P92" s="158"/>
      <c r="BR92" s="172"/>
      <c r="BS92" s="172"/>
      <c r="BT92" s="172"/>
      <c r="BU92" s="172"/>
      <c r="BV92" s="172"/>
      <c r="BW92" s="172"/>
      <c r="BX92" s="172"/>
      <c r="BY92" s="172"/>
      <c r="BZ92" s="172"/>
    </row>
    <row r="93" spans="2:78" s="149" customFormat="1" ht="27" customHeight="1">
      <c r="B93" s="150" t="s">
        <v>27</v>
      </c>
      <c r="C93" s="151" t="str">
        <f>C24</f>
        <v>Edgars Caics</v>
      </c>
      <c r="D93" s="151" t="str">
        <f>C32</f>
        <v>Jānis Kalnēvics</v>
      </c>
      <c r="E93" s="152">
        <v>4</v>
      </c>
      <c r="F93" s="159" t="s">
        <v>19</v>
      </c>
      <c r="G93" s="154">
        <v>0</v>
      </c>
      <c r="H93" s="155"/>
      <c r="I93" s="156">
        <f t="shared" si="60"/>
        <v>4</v>
      </c>
      <c r="J93" s="157">
        <f t="shared" si="75"/>
        <v>1</v>
      </c>
      <c r="K93" s="157">
        <f t="shared" si="76"/>
        <v>0</v>
      </c>
      <c r="L93" s="157">
        <f t="shared" si="77"/>
        <v>0</v>
      </c>
      <c r="M93" s="157">
        <f t="shared" si="61"/>
        <v>0</v>
      </c>
      <c r="N93" s="157">
        <f t="shared" si="62"/>
        <v>1</v>
      </c>
      <c r="O93" s="157"/>
      <c r="P93" s="158"/>
      <c r="BR93" s="172"/>
      <c r="BS93" s="172"/>
      <c r="BT93" s="172"/>
      <c r="BU93" s="172"/>
      <c r="BV93" s="172"/>
      <c r="BW93" s="172"/>
      <c r="BX93" s="172"/>
      <c r="BY93" s="172"/>
      <c r="BZ93" s="172"/>
    </row>
    <row r="94" spans="2:78" s="149" customFormat="1" ht="27" customHeight="1">
      <c r="B94" s="150" t="s">
        <v>32</v>
      </c>
      <c r="C94" s="151" t="str">
        <f>C25</f>
        <v>Valts Smagars</v>
      </c>
      <c r="D94" s="151" t="str">
        <f>C31</f>
        <v>Eduards Paķis</v>
      </c>
      <c r="E94" s="152">
        <v>5</v>
      </c>
      <c r="F94" s="159" t="s">
        <v>19</v>
      </c>
      <c r="G94" s="154">
        <v>0</v>
      </c>
      <c r="H94" s="155"/>
      <c r="I94" s="156">
        <f t="shared" si="60"/>
        <v>5</v>
      </c>
      <c r="J94" s="157">
        <f t="shared" si="75"/>
        <v>1</v>
      </c>
      <c r="K94" s="157">
        <f t="shared" si="76"/>
        <v>0</v>
      </c>
      <c r="L94" s="157">
        <f t="shared" si="77"/>
        <v>0</v>
      </c>
      <c r="M94" s="157">
        <f t="shared" si="61"/>
        <v>0</v>
      </c>
      <c r="N94" s="157">
        <f t="shared" si="62"/>
        <v>1</v>
      </c>
      <c r="O94" s="157"/>
      <c r="P94" s="158"/>
      <c r="BR94" s="172"/>
      <c r="BS94" s="172"/>
      <c r="BT94" s="172"/>
      <c r="BU94" s="172"/>
      <c r="BV94" s="172"/>
      <c r="BW94" s="172"/>
      <c r="BX94" s="172"/>
      <c r="BY94" s="172"/>
      <c r="BZ94" s="172"/>
    </row>
    <row r="95" spans="2:78" s="149" customFormat="1" ht="27" customHeight="1">
      <c r="B95" s="150" t="s">
        <v>35</v>
      </c>
      <c r="C95" s="151" t="str">
        <f>C26</f>
        <v>Edijs Treigūts</v>
      </c>
      <c r="D95" s="151" t="str">
        <f>C30</f>
        <v>Egīls Belševics</v>
      </c>
      <c r="E95" s="152">
        <v>6</v>
      </c>
      <c r="F95" s="159" t="s">
        <v>19</v>
      </c>
      <c r="G95" s="154">
        <v>2</v>
      </c>
      <c r="H95" s="155"/>
      <c r="I95" s="156">
        <f t="shared" si="60"/>
        <v>6</v>
      </c>
      <c r="J95" s="157">
        <f t="shared" si="75"/>
        <v>1</v>
      </c>
      <c r="K95" s="157">
        <f t="shared" si="76"/>
        <v>0</v>
      </c>
      <c r="L95" s="157">
        <f t="shared" si="77"/>
        <v>0</v>
      </c>
      <c r="M95" s="157">
        <f t="shared" si="61"/>
        <v>0</v>
      </c>
      <c r="N95" s="157">
        <f t="shared" si="62"/>
        <v>1</v>
      </c>
      <c r="O95" s="157"/>
      <c r="P95" s="158"/>
      <c r="BR95" s="172"/>
      <c r="BS95" s="172"/>
      <c r="BT95" s="172"/>
      <c r="BU95" s="172"/>
      <c r="BV95" s="172"/>
      <c r="BW95" s="172"/>
      <c r="BX95" s="172"/>
      <c r="BY95" s="172"/>
      <c r="BZ95" s="172"/>
    </row>
    <row r="96" spans="2:78" s="149" customFormat="1" ht="27" customHeight="1" thickBot="1">
      <c r="B96" s="161" t="s">
        <v>41</v>
      </c>
      <c r="C96" s="162" t="str">
        <f>C27</f>
        <v>Mikus Saulītis</v>
      </c>
      <c r="D96" s="162" t="str">
        <f>C29</f>
        <v>Sandis Kadakovskis</v>
      </c>
      <c r="E96" s="164">
        <v>4</v>
      </c>
      <c r="F96" s="165" t="s">
        <v>19</v>
      </c>
      <c r="G96" s="166">
        <v>1</v>
      </c>
      <c r="H96" s="155"/>
      <c r="I96" s="156">
        <f t="shared" si="60"/>
        <v>4</v>
      </c>
      <c r="J96" s="157">
        <f t="shared" si="75"/>
        <v>1</v>
      </c>
      <c r="K96" s="157">
        <f t="shared" si="76"/>
        <v>0</v>
      </c>
      <c r="L96" s="157">
        <f t="shared" si="77"/>
        <v>0</v>
      </c>
      <c r="M96" s="157">
        <f t="shared" si="61"/>
        <v>0</v>
      </c>
      <c r="N96" s="157">
        <f t="shared" si="62"/>
        <v>1</v>
      </c>
      <c r="O96" s="157"/>
      <c r="P96" s="158"/>
      <c r="BR96" s="172"/>
      <c r="BS96" s="172"/>
      <c r="BT96" s="172"/>
      <c r="BU96" s="172"/>
      <c r="BV96" s="172"/>
      <c r="BW96" s="172"/>
      <c r="BX96" s="172"/>
      <c r="BY96" s="172"/>
      <c r="BZ96" s="172"/>
    </row>
    <row r="97" spans="2:78" s="124" customFormat="1" ht="12.75">
      <c r="B97" s="124" t="s">
        <v>0</v>
      </c>
      <c r="C97" s="303" t="str">
        <f>C28</f>
        <v>Artūrs Verčins</v>
      </c>
      <c r="D97" s="303"/>
      <c r="E97" s="130"/>
      <c r="F97" s="125"/>
      <c r="G97" s="131"/>
      <c r="H97" s="126"/>
      <c r="I97" s="127"/>
      <c r="J97" s="128"/>
      <c r="K97" s="128"/>
      <c r="L97" s="128"/>
      <c r="M97" s="128"/>
      <c r="N97" s="128"/>
      <c r="O97" s="128"/>
      <c r="P97" s="129"/>
      <c r="BR97" s="141"/>
      <c r="BS97" s="141"/>
      <c r="BT97" s="141"/>
      <c r="BU97" s="141"/>
      <c r="BV97" s="141"/>
      <c r="BW97" s="141"/>
      <c r="BX97" s="141"/>
      <c r="BY97" s="141"/>
      <c r="BZ97" s="141"/>
    </row>
    <row r="98" spans="3:78" s="124" customFormat="1" ht="13.5" thickBot="1">
      <c r="C98" s="132"/>
      <c r="D98" s="132"/>
      <c r="E98" s="130"/>
      <c r="F98" s="125"/>
      <c r="G98" s="131"/>
      <c r="H98" s="126"/>
      <c r="I98" s="127"/>
      <c r="J98" s="128"/>
      <c r="K98" s="128"/>
      <c r="L98" s="128"/>
      <c r="M98" s="128"/>
      <c r="N98" s="128"/>
      <c r="O98" s="128"/>
      <c r="P98" s="129"/>
      <c r="BR98" s="141"/>
      <c r="BS98" s="141"/>
      <c r="BT98" s="141"/>
      <c r="BU98" s="141"/>
      <c r="BV98" s="141"/>
      <c r="BW98" s="141"/>
      <c r="BX98" s="141"/>
      <c r="BY98" s="141"/>
      <c r="BZ98" s="141"/>
    </row>
    <row r="99" spans="2:78" s="116" customFormat="1" ht="12.75">
      <c r="B99" s="117" t="s">
        <v>10</v>
      </c>
      <c r="C99" s="118" t="s">
        <v>14</v>
      </c>
      <c r="D99" s="118" t="s">
        <v>15</v>
      </c>
      <c r="E99" s="301" t="s">
        <v>16</v>
      </c>
      <c r="F99" s="301"/>
      <c r="G99" s="302"/>
      <c r="H99" s="119"/>
      <c r="I99" s="127"/>
      <c r="J99" s="128"/>
      <c r="K99" s="128"/>
      <c r="L99" s="128"/>
      <c r="M99" s="128"/>
      <c r="N99" s="128"/>
      <c r="O99" s="121"/>
      <c r="P99" s="133"/>
      <c r="R99" s="124"/>
      <c r="S99" s="124"/>
      <c r="BR99" s="133"/>
      <c r="BS99" s="133"/>
      <c r="BT99" s="133"/>
      <c r="BU99" s="133"/>
      <c r="BV99" s="133"/>
      <c r="BW99" s="133"/>
      <c r="BX99" s="133"/>
      <c r="BY99" s="133"/>
      <c r="BZ99" s="133"/>
    </row>
    <row r="100" spans="2:78" s="149" customFormat="1" ht="27" customHeight="1">
      <c r="B100" s="150" t="s">
        <v>4</v>
      </c>
      <c r="C100" s="151" t="str">
        <f>C36</f>
        <v>Kristaps Vavers</v>
      </c>
      <c r="D100" s="151" t="str">
        <f>C35</f>
        <v>Ilze Zuce-Tenča</v>
      </c>
      <c r="E100" s="152">
        <v>0</v>
      </c>
      <c r="F100" s="153" t="s">
        <v>19</v>
      </c>
      <c r="G100" s="154">
        <v>1</v>
      </c>
      <c r="H100" s="155"/>
      <c r="I100" s="156">
        <f t="shared" si="60"/>
        <v>0</v>
      </c>
      <c r="J100" s="157">
        <f aca="true" t="shared" si="78" ref="J100:J107">IF(E100&gt;G100,1,0)</f>
        <v>0</v>
      </c>
      <c r="K100" s="157">
        <f aca="true" t="shared" si="79" ref="K100:K107">IF(E100="",0,(IF(E100=G100,1,0)))</f>
        <v>0</v>
      </c>
      <c r="L100" s="157">
        <f aca="true" t="shared" si="80" ref="L100:L107">IF(E100&lt;G100,1,0)</f>
        <v>1</v>
      </c>
      <c r="M100" s="157">
        <f t="shared" si="61"/>
        <v>0</v>
      </c>
      <c r="N100" s="157">
        <f t="shared" si="62"/>
        <v>0</v>
      </c>
      <c r="O100" s="157"/>
      <c r="P100" s="158"/>
      <c r="BR100" s="172"/>
      <c r="BS100" s="172"/>
      <c r="BT100" s="172"/>
      <c r="BU100" s="172"/>
      <c r="BV100" s="172"/>
      <c r="BW100" s="172"/>
      <c r="BX100" s="172"/>
      <c r="BY100" s="172"/>
      <c r="BZ100" s="172"/>
    </row>
    <row r="101" spans="2:78" s="149" customFormat="1" ht="27" customHeight="1">
      <c r="B101" s="150" t="s">
        <v>1</v>
      </c>
      <c r="C101" s="151" t="str">
        <f>C37</f>
        <v>Rihards Gals</v>
      </c>
      <c r="D101" s="151" t="str">
        <f>C34</f>
        <v>Oļegs Kricaks</v>
      </c>
      <c r="E101" s="152">
        <v>3</v>
      </c>
      <c r="F101" s="153" t="s">
        <v>19</v>
      </c>
      <c r="G101" s="154">
        <v>4</v>
      </c>
      <c r="H101" s="155"/>
      <c r="I101" s="156">
        <f t="shared" si="60"/>
        <v>3</v>
      </c>
      <c r="J101" s="157">
        <f t="shared" si="78"/>
        <v>0</v>
      </c>
      <c r="K101" s="157">
        <f t="shared" si="79"/>
        <v>0</v>
      </c>
      <c r="L101" s="157">
        <f t="shared" si="80"/>
        <v>1</v>
      </c>
      <c r="M101" s="157">
        <f t="shared" si="61"/>
        <v>0</v>
      </c>
      <c r="N101" s="157">
        <f t="shared" si="62"/>
        <v>0</v>
      </c>
      <c r="O101" s="157"/>
      <c r="P101" s="158"/>
      <c r="BR101" s="172"/>
      <c r="BS101" s="172"/>
      <c r="BT101" s="172"/>
      <c r="BU101" s="172"/>
      <c r="BV101" s="172"/>
      <c r="BW101" s="172"/>
      <c r="BX101" s="172"/>
      <c r="BY101" s="172"/>
      <c r="BZ101" s="172"/>
    </row>
    <row r="102" spans="2:78" s="149" customFormat="1" ht="27" customHeight="1">
      <c r="B102" s="150" t="s">
        <v>2</v>
      </c>
      <c r="C102" s="151" t="str">
        <f>C38</f>
        <v>Viesturs Šmits</v>
      </c>
      <c r="D102" s="151" t="str">
        <f>C33</f>
        <v>Ēriks Kuharjonoks</v>
      </c>
      <c r="E102" s="152">
        <v>0</v>
      </c>
      <c r="F102" s="159" t="s">
        <v>19</v>
      </c>
      <c r="G102" s="154">
        <v>4</v>
      </c>
      <c r="H102" s="155"/>
      <c r="I102" s="156">
        <f t="shared" si="60"/>
        <v>0</v>
      </c>
      <c r="J102" s="157">
        <f t="shared" si="78"/>
        <v>0</v>
      </c>
      <c r="K102" s="157">
        <f t="shared" si="79"/>
        <v>0</v>
      </c>
      <c r="L102" s="157">
        <f t="shared" si="80"/>
        <v>1</v>
      </c>
      <c r="M102" s="157">
        <f t="shared" si="61"/>
        <v>0</v>
      </c>
      <c r="N102" s="157">
        <f t="shared" si="62"/>
        <v>0</v>
      </c>
      <c r="O102" s="157"/>
      <c r="P102" s="158"/>
      <c r="BR102" s="172"/>
      <c r="BS102" s="172"/>
      <c r="BT102" s="172"/>
      <c r="BU102" s="172"/>
      <c r="BV102" s="172"/>
      <c r="BW102" s="172"/>
      <c r="BX102" s="172"/>
      <c r="BY102" s="172"/>
      <c r="BZ102" s="172"/>
    </row>
    <row r="103" spans="2:78" s="149" customFormat="1" ht="27" customHeight="1">
      <c r="B103" s="150" t="s">
        <v>3</v>
      </c>
      <c r="C103" s="151" t="str">
        <f>C39</f>
        <v>Marks Bumbuls</v>
      </c>
      <c r="D103" s="151" t="str">
        <f>C32</f>
        <v>Jānis Kalnēvics</v>
      </c>
      <c r="E103" s="152">
        <v>0</v>
      </c>
      <c r="F103" s="159" t="s">
        <v>19</v>
      </c>
      <c r="G103" s="154">
        <v>12</v>
      </c>
      <c r="H103" s="155"/>
      <c r="I103" s="156">
        <f t="shared" si="60"/>
        <v>0</v>
      </c>
      <c r="J103" s="157">
        <f t="shared" si="78"/>
        <v>0</v>
      </c>
      <c r="K103" s="157">
        <f t="shared" si="79"/>
        <v>0</v>
      </c>
      <c r="L103" s="157">
        <f t="shared" si="80"/>
        <v>1</v>
      </c>
      <c r="M103" s="157">
        <f t="shared" si="61"/>
        <v>0</v>
      </c>
      <c r="N103" s="157">
        <f t="shared" si="62"/>
        <v>0</v>
      </c>
      <c r="O103" s="157"/>
      <c r="P103" s="158"/>
      <c r="BR103" s="172"/>
      <c r="BS103" s="172"/>
      <c r="BT103" s="172"/>
      <c r="BU103" s="172"/>
      <c r="BV103" s="172"/>
      <c r="BW103" s="172"/>
      <c r="BX103" s="172"/>
      <c r="BY103" s="172"/>
      <c r="BZ103" s="172"/>
    </row>
    <row r="104" spans="2:78" s="149" customFormat="1" ht="27" customHeight="1">
      <c r="B104" s="150" t="s">
        <v>27</v>
      </c>
      <c r="C104" s="151" t="str">
        <f>C40</f>
        <v>Andis Grīnbergs</v>
      </c>
      <c r="D104" s="151" t="str">
        <f>C31</f>
        <v>Eduards Paķis</v>
      </c>
      <c r="E104" s="152">
        <v>1</v>
      </c>
      <c r="F104" s="159" t="s">
        <v>19</v>
      </c>
      <c r="G104" s="154">
        <v>5</v>
      </c>
      <c r="H104" s="155"/>
      <c r="I104" s="156">
        <f t="shared" si="60"/>
        <v>1</v>
      </c>
      <c r="J104" s="157">
        <f t="shared" si="78"/>
        <v>0</v>
      </c>
      <c r="K104" s="157">
        <f t="shared" si="79"/>
        <v>0</v>
      </c>
      <c r="L104" s="157">
        <f t="shared" si="80"/>
        <v>1</v>
      </c>
      <c r="M104" s="157">
        <f t="shared" si="61"/>
        <v>0</v>
      </c>
      <c r="N104" s="157">
        <f t="shared" si="62"/>
        <v>0</v>
      </c>
      <c r="O104" s="157"/>
      <c r="P104" s="158"/>
      <c r="BR104" s="172"/>
      <c r="BS104" s="172"/>
      <c r="BT104" s="172"/>
      <c r="BU104" s="172"/>
      <c r="BV104" s="172"/>
      <c r="BW104" s="172"/>
      <c r="BX104" s="172"/>
      <c r="BY104" s="172"/>
      <c r="BZ104" s="172"/>
    </row>
    <row r="105" spans="2:78" s="149" customFormat="1" ht="27" customHeight="1">
      <c r="B105" s="150" t="s">
        <v>32</v>
      </c>
      <c r="C105" s="151" t="str">
        <f>C24</f>
        <v>Edgars Caics</v>
      </c>
      <c r="D105" s="151" t="str">
        <f>C30</f>
        <v>Egīls Belševics</v>
      </c>
      <c r="E105" s="152">
        <v>4</v>
      </c>
      <c r="F105" s="159" t="s">
        <v>19</v>
      </c>
      <c r="G105" s="154">
        <v>6</v>
      </c>
      <c r="H105" s="155"/>
      <c r="I105" s="156">
        <f t="shared" si="60"/>
        <v>4</v>
      </c>
      <c r="J105" s="157">
        <f t="shared" si="78"/>
        <v>0</v>
      </c>
      <c r="K105" s="157">
        <f t="shared" si="79"/>
        <v>0</v>
      </c>
      <c r="L105" s="157">
        <f t="shared" si="80"/>
        <v>1</v>
      </c>
      <c r="M105" s="157">
        <f t="shared" si="61"/>
        <v>0</v>
      </c>
      <c r="N105" s="157">
        <f t="shared" si="62"/>
        <v>0</v>
      </c>
      <c r="O105" s="157"/>
      <c r="P105" s="158"/>
      <c r="BR105" s="172"/>
      <c r="BS105" s="172"/>
      <c r="BT105" s="172"/>
      <c r="BU105" s="172"/>
      <c r="BV105" s="172"/>
      <c r="BW105" s="172"/>
      <c r="BX105" s="172"/>
      <c r="BY105" s="172"/>
      <c r="BZ105" s="172"/>
    </row>
    <row r="106" spans="2:78" s="149" customFormat="1" ht="27" customHeight="1">
      <c r="B106" s="150" t="s">
        <v>35</v>
      </c>
      <c r="C106" s="151" t="str">
        <f>C25</f>
        <v>Valts Smagars</v>
      </c>
      <c r="D106" s="151" t="str">
        <f>C29</f>
        <v>Sandis Kadakovskis</v>
      </c>
      <c r="E106" s="152">
        <v>1</v>
      </c>
      <c r="F106" s="159" t="s">
        <v>19</v>
      </c>
      <c r="G106" s="154">
        <v>3</v>
      </c>
      <c r="H106" s="155"/>
      <c r="I106" s="156">
        <f t="shared" si="60"/>
        <v>1</v>
      </c>
      <c r="J106" s="157">
        <f t="shared" si="78"/>
        <v>0</v>
      </c>
      <c r="K106" s="157">
        <f t="shared" si="79"/>
        <v>0</v>
      </c>
      <c r="L106" s="157">
        <f t="shared" si="80"/>
        <v>1</v>
      </c>
      <c r="M106" s="157">
        <f t="shared" si="61"/>
        <v>0</v>
      </c>
      <c r="N106" s="157">
        <f t="shared" si="62"/>
        <v>0</v>
      </c>
      <c r="O106" s="157"/>
      <c r="P106" s="158"/>
      <c r="BR106" s="172"/>
      <c r="BS106" s="172"/>
      <c r="BT106" s="172"/>
      <c r="BU106" s="172"/>
      <c r="BV106" s="172"/>
      <c r="BW106" s="172"/>
      <c r="BX106" s="172"/>
      <c r="BY106" s="172"/>
      <c r="BZ106" s="172"/>
    </row>
    <row r="107" spans="2:78" s="149" customFormat="1" ht="27" customHeight="1" thickBot="1">
      <c r="B107" s="161" t="s">
        <v>41</v>
      </c>
      <c r="C107" s="162" t="str">
        <f>C26</f>
        <v>Edijs Treigūts</v>
      </c>
      <c r="D107" s="162" t="str">
        <f>C28</f>
        <v>Artūrs Verčins</v>
      </c>
      <c r="E107" s="164">
        <v>3</v>
      </c>
      <c r="F107" s="165" t="s">
        <v>19</v>
      </c>
      <c r="G107" s="166">
        <v>0</v>
      </c>
      <c r="H107" s="155"/>
      <c r="I107" s="156">
        <f t="shared" si="60"/>
        <v>3</v>
      </c>
      <c r="J107" s="157">
        <f t="shared" si="78"/>
        <v>1</v>
      </c>
      <c r="K107" s="157">
        <f t="shared" si="79"/>
        <v>0</v>
      </c>
      <c r="L107" s="157">
        <f t="shared" si="80"/>
        <v>0</v>
      </c>
      <c r="M107" s="157">
        <f t="shared" si="61"/>
        <v>0</v>
      </c>
      <c r="N107" s="157">
        <f t="shared" si="62"/>
        <v>1</v>
      </c>
      <c r="O107" s="157"/>
      <c r="P107" s="158"/>
      <c r="BR107" s="172"/>
      <c r="BS107" s="172"/>
      <c r="BT107" s="172"/>
      <c r="BU107" s="172"/>
      <c r="BV107" s="172"/>
      <c r="BW107" s="172"/>
      <c r="BX107" s="172"/>
      <c r="BY107" s="172"/>
      <c r="BZ107" s="172"/>
    </row>
    <row r="108" spans="2:78" s="124" customFormat="1" ht="12.75">
      <c r="B108" s="124" t="s">
        <v>0</v>
      </c>
      <c r="C108" s="303" t="str">
        <f>C27</f>
        <v>Mikus Saulītis</v>
      </c>
      <c r="D108" s="303"/>
      <c r="E108" s="130"/>
      <c r="F108" s="125"/>
      <c r="G108" s="131"/>
      <c r="H108" s="126"/>
      <c r="I108" s="127"/>
      <c r="J108" s="128"/>
      <c r="K108" s="128"/>
      <c r="L108" s="128"/>
      <c r="M108" s="128"/>
      <c r="N108" s="128"/>
      <c r="O108" s="128"/>
      <c r="P108" s="129"/>
      <c r="BR108" s="141"/>
      <c r="BS108" s="141"/>
      <c r="BT108" s="141"/>
      <c r="BU108" s="141"/>
      <c r="BV108" s="141"/>
      <c r="BW108" s="141"/>
      <c r="BX108" s="141"/>
      <c r="BY108" s="141"/>
      <c r="BZ108" s="141"/>
    </row>
    <row r="109" spans="3:78" s="124" customFormat="1" ht="13.5" thickBot="1">
      <c r="C109" s="132"/>
      <c r="D109" s="132"/>
      <c r="E109" s="130"/>
      <c r="F109" s="125"/>
      <c r="G109" s="131"/>
      <c r="H109" s="126"/>
      <c r="I109" s="127"/>
      <c r="J109" s="128"/>
      <c r="K109" s="128"/>
      <c r="L109" s="128"/>
      <c r="M109" s="128"/>
      <c r="N109" s="128"/>
      <c r="O109" s="128"/>
      <c r="P109" s="129"/>
      <c r="BR109" s="141"/>
      <c r="BS109" s="141"/>
      <c r="BT109" s="141"/>
      <c r="BU109" s="141"/>
      <c r="BV109" s="141"/>
      <c r="BW109" s="141"/>
      <c r="BX109" s="141"/>
      <c r="BY109" s="141"/>
      <c r="BZ109" s="141"/>
    </row>
    <row r="110" spans="2:78" s="116" customFormat="1" ht="12.75">
      <c r="B110" s="117" t="s">
        <v>11</v>
      </c>
      <c r="C110" s="118" t="s">
        <v>14</v>
      </c>
      <c r="D110" s="118" t="s">
        <v>15</v>
      </c>
      <c r="E110" s="301" t="s">
        <v>16</v>
      </c>
      <c r="F110" s="301"/>
      <c r="G110" s="302"/>
      <c r="H110" s="119"/>
      <c r="I110" s="127"/>
      <c r="J110" s="128"/>
      <c r="K110" s="128"/>
      <c r="L110" s="128"/>
      <c r="M110" s="128"/>
      <c r="N110" s="128"/>
      <c r="O110" s="121"/>
      <c r="P110" s="133"/>
      <c r="R110" s="124"/>
      <c r="S110" s="124"/>
      <c r="BR110" s="133"/>
      <c r="BS110" s="133"/>
      <c r="BT110" s="133"/>
      <c r="BU110" s="133"/>
      <c r="BV110" s="133"/>
      <c r="BW110" s="133"/>
      <c r="BX110" s="133"/>
      <c r="BY110" s="133"/>
      <c r="BZ110" s="133"/>
    </row>
    <row r="111" spans="2:78" s="149" customFormat="1" ht="27" customHeight="1">
      <c r="B111" s="150" t="s">
        <v>4</v>
      </c>
      <c r="C111" s="151" t="str">
        <f aca="true" t="shared" si="81" ref="C111:C116">C35</f>
        <v>Ilze Zuce-Tenča</v>
      </c>
      <c r="D111" s="151" t="str">
        <f>C34</f>
        <v>Oļegs Kricaks</v>
      </c>
      <c r="E111" s="152">
        <v>6</v>
      </c>
      <c r="F111" s="153" t="s">
        <v>19</v>
      </c>
      <c r="G111" s="154">
        <v>2</v>
      </c>
      <c r="H111" s="155"/>
      <c r="I111" s="156">
        <f t="shared" si="60"/>
        <v>6</v>
      </c>
      <c r="J111" s="157">
        <f aca="true" t="shared" si="82" ref="J111:J118">IF(E111&gt;G111,1,0)</f>
        <v>1</v>
      </c>
      <c r="K111" s="157">
        <f aca="true" t="shared" si="83" ref="K111:K118">IF(E111="",0,(IF(E111=G111,1,0)))</f>
        <v>0</v>
      </c>
      <c r="L111" s="157">
        <f aca="true" t="shared" si="84" ref="L111:L118">IF(E111&lt;G111,1,0)</f>
        <v>0</v>
      </c>
      <c r="M111" s="157">
        <f t="shared" si="61"/>
        <v>0</v>
      </c>
      <c r="N111" s="157">
        <f t="shared" si="62"/>
        <v>1</v>
      </c>
      <c r="O111" s="157"/>
      <c r="P111" s="158"/>
      <c r="BR111" s="172"/>
      <c r="BS111" s="172"/>
      <c r="BT111" s="172"/>
      <c r="BU111" s="172"/>
      <c r="BV111" s="172"/>
      <c r="BW111" s="172"/>
      <c r="BX111" s="172"/>
      <c r="BY111" s="172"/>
      <c r="BZ111" s="172"/>
    </row>
    <row r="112" spans="2:78" s="149" customFormat="1" ht="27" customHeight="1">
      <c r="B112" s="150" t="s">
        <v>1</v>
      </c>
      <c r="C112" s="151" t="str">
        <f t="shared" si="81"/>
        <v>Kristaps Vavers</v>
      </c>
      <c r="D112" s="151" t="str">
        <f>C33</f>
        <v>Ēriks Kuharjonoks</v>
      </c>
      <c r="E112" s="152">
        <v>1</v>
      </c>
      <c r="F112" s="153" t="s">
        <v>19</v>
      </c>
      <c r="G112" s="154">
        <v>3</v>
      </c>
      <c r="H112" s="155"/>
      <c r="I112" s="156">
        <f t="shared" si="60"/>
        <v>1</v>
      </c>
      <c r="J112" s="157">
        <f t="shared" si="82"/>
        <v>0</v>
      </c>
      <c r="K112" s="157">
        <f t="shared" si="83"/>
        <v>0</v>
      </c>
      <c r="L112" s="157">
        <f t="shared" si="84"/>
        <v>1</v>
      </c>
      <c r="M112" s="157">
        <f t="shared" si="61"/>
        <v>0</v>
      </c>
      <c r="N112" s="157">
        <f t="shared" si="62"/>
        <v>0</v>
      </c>
      <c r="O112" s="157"/>
      <c r="P112" s="158"/>
      <c r="BR112" s="172"/>
      <c r="BS112" s="172"/>
      <c r="BT112" s="172"/>
      <c r="BU112" s="172"/>
      <c r="BV112" s="172"/>
      <c r="BW112" s="172"/>
      <c r="BX112" s="172"/>
      <c r="BY112" s="172"/>
      <c r="BZ112" s="172"/>
    </row>
    <row r="113" spans="2:78" s="149" customFormat="1" ht="27" customHeight="1">
      <c r="B113" s="150" t="s">
        <v>2</v>
      </c>
      <c r="C113" s="151" t="str">
        <f t="shared" si="81"/>
        <v>Rihards Gals</v>
      </c>
      <c r="D113" s="151" t="str">
        <f>C32</f>
        <v>Jānis Kalnēvics</v>
      </c>
      <c r="E113" s="152">
        <v>1</v>
      </c>
      <c r="F113" s="159" t="s">
        <v>19</v>
      </c>
      <c r="G113" s="154">
        <v>7</v>
      </c>
      <c r="H113" s="155"/>
      <c r="I113" s="156">
        <f t="shared" si="60"/>
        <v>1</v>
      </c>
      <c r="J113" s="157">
        <f t="shared" si="82"/>
        <v>0</v>
      </c>
      <c r="K113" s="157">
        <f t="shared" si="83"/>
        <v>0</v>
      </c>
      <c r="L113" s="157">
        <f t="shared" si="84"/>
        <v>1</v>
      </c>
      <c r="M113" s="157">
        <f t="shared" si="61"/>
        <v>0</v>
      </c>
      <c r="N113" s="157">
        <f t="shared" si="62"/>
        <v>0</v>
      </c>
      <c r="O113" s="157"/>
      <c r="P113" s="158"/>
      <c r="BR113" s="172"/>
      <c r="BS113" s="172"/>
      <c r="BT113" s="172"/>
      <c r="BU113" s="172"/>
      <c r="BV113" s="172"/>
      <c r="BW113" s="172"/>
      <c r="BX113" s="172"/>
      <c r="BY113" s="172"/>
      <c r="BZ113" s="172"/>
    </row>
    <row r="114" spans="2:78" s="149" customFormat="1" ht="27" customHeight="1">
      <c r="B114" s="150" t="s">
        <v>3</v>
      </c>
      <c r="C114" s="151" t="str">
        <f t="shared" si="81"/>
        <v>Viesturs Šmits</v>
      </c>
      <c r="D114" s="151" t="str">
        <f>C31</f>
        <v>Eduards Paķis</v>
      </c>
      <c r="E114" s="152">
        <v>0</v>
      </c>
      <c r="F114" s="159" t="s">
        <v>19</v>
      </c>
      <c r="G114" s="154">
        <v>5</v>
      </c>
      <c r="H114" s="155"/>
      <c r="I114" s="156">
        <f t="shared" si="60"/>
        <v>0</v>
      </c>
      <c r="J114" s="157">
        <f t="shared" si="82"/>
        <v>0</v>
      </c>
      <c r="K114" s="157">
        <f t="shared" si="83"/>
        <v>0</v>
      </c>
      <c r="L114" s="157">
        <f t="shared" si="84"/>
        <v>1</v>
      </c>
      <c r="M114" s="157">
        <f t="shared" si="61"/>
        <v>0</v>
      </c>
      <c r="N114" s="157">
        <f t="shared" si="62"/>
        <v>0</v>
      </c>
      <c r="O114" s="157"/>
      <c r="P114" s="158"/>
      <c r="BR114" s="172"/>
      <c r="BS114" s="172"/>
      <c r="BT114" s="172"/>
      <c r="BU114" s="172"/>
      <c r="BV114" s="172"/>
      <c r="BW114" s="172"/>
      <c r="BX114" s="172"/>
      <c r="BY114" s="172"/>
      <c r="BZ114" s="172"/>
    </row>
    <row r="115" spans="2:78" s="149" customFormat="1" ht="27" customHeight="1">
      <c r="B115" s="150" t="s">
        <v>27</v>
      </c>
      <c r="C115" s="151" t="str">
        <f t="shared" si="81"/>
        <v>Marks Bumbuls</v>
      </c>
      <c r="D115" s="151" t="str">
        <f>C30</f>
        <v>Egīls Belševics</v>
      </c>
      <c r="E115" s="152">
        <v>0</v>
      </c>
      <c r="F115" s="159" t="s">
        <v>19</v>
      </c>
      <c r="G115" s="154">
        <v>5</v>
      </c>
      <c r="H115" s="155"/>
      <c r="I115" s="156">
        <f t="shared" si="60"/>
        <v>0</v>
      </c>
      <c r="J115" s="157">
        <f t="shared" si="82"/>
        <v>0</v>
      </c>
      <c r="K115" s="157">
        <f t="shared" si="83"/>
        <v>0</v>
      </c>
      <c r="L115" s="157">
        <f t="shared" si="84"/>
        <v>1</v>
      </c>
      <c r="M115" s="157">
        <f t="shared" si="61"/>
        <v>0</v>
      </c>
      <c r="N115" s="157">
        <f t="shared" si="62"/>
        <v>0</v>
      </c>
      <c r="O115" s="157"/>
      <c r="P115" s="158"/>
      <c r="BR115" s="172"/>
      <c r="BS115" s="172"/>
      <c r="BT115" s="172"/>
      <c r="BU115" s="172"/>
      <c r="BV115" s="172"/>
      <c r="BW115" s="172"/>
      <c r="BX115" s="172"/>
      <c r="BY115" s="172"/>
      <c r="BZ115" s="172"/>
    </row>
    <row r="116" spans="2:78" s="149" customFormat="1" ht="27" customHeight="1">
      <c r="B116" s="150" t="s">
        <v>32</v>
      </c>
      <c r="C116" s="151" t="str">
        <f t="shared" si="81"/>
        <v>Andis Grīnbergs</v>
      </c>
      <c r="D116" s="151" t="str">
        <f>C29</f>
        <v>Sandis Kadakovskis</v>
      </c>
      <c r="E116" s="152">
        <v>0</v>
      </c>
      <c r="F116" s="159" t="s">
        <v>19</v>
      </c>
      <c r="G116" s="154">
        <v>9</v>
      </c>
      <c r="H116" s="155"/>
      <c r="I116" s="156">
        <f aca="true" t="shared" si="85" ref="I116:I183">E116</f>
        <v>0</v>
      </c>
      <c r="J116" s="157">
        <f t="shared" si="82"/>
        <v>0</v>
      </c>
      <c r="K116" s="157">
        <f t="shared" si="83"/>
        <v>0</v>
      </c>
      <c r="L116" s="157">
        <f t="shared" si="84"/>
        <v>1</v>
      </c>
      <c r="M116" s="157">
        <f aca="true" t="shared" si="86" ref="M116:M183">K116</f>
        <v>0</v>
      </c>
      <c r="N116" s="157">
        <f aca="true" t="shared" si="87" ref="N116:N183">J116</f>
        <v>0</v>
      </c>
      <c r="O116" s="157"/>
      <c r="P116" s="158"/>
      <c r="BR116" s="172"/>
      <c r="BS116" s="172"/>
      <c r="BT116" s="172"/>
      <c r="BU116" s="172"/>
      <c r="BV116" s="172"/>
      <c r="BW116" s="172"/>
      <c r="BX116" s="172"/>
      <c r="BY116" s="172"/>
      <c r="BZ116" s="172"/>
    </row>
    <row r="117" spans="2:78" s="149" customFormat="1" ht="27" customHeight="1">
      <c r="B117" s="150" t="s">
        <v>35</v>
      </c>
      <c r="C117" s="151" t="str">
        <f>C24</f>
        <v>Edgars Caics</v>
      </c>
      <c r="D117" s="151" t="str">
        <f>C28</f>
        <v>Artūrs Verčins</v>
      </c>
      <c r="E117" s="152">
        <v>5</v>
      </c>
      <c r="F117" s="159" t="s">
        <v>19</v>
      </c>
      <c r="G117" s="154">
        <v>2</v>
      </c>
      <c r="H117" s="155"/>
      <c r="I117" s="156">
        <f t="shared" si="85"/>
        <v>5</v>
      </c>
      <c r="J117" s="157">
        <f t="shared" si="82"/>
        <v>1</v>
      </c>
      <c r="K117" s="157">
        <f t="shared" si="83"/>
        <v>0</v>
      </c>
      <c r="L117" s="157">
        <f t="shared" si="84"/>
        <v>0</v>
      </c>
      <c r="M117" s="157">
        <f t="shared" si="86"/>
        <v>0</v>
      </c>
      <c r="N117" s="157">
        <f t="shared" si="87"/>
        <v>1</v>
      </c>
      <c r="O117" s="157"/>
      <c r="P117" s="158"/>
      <c r="BR117" s="172"/>
      <c r="BS117" s="172"/>
      <c r="BT117" s="172"/>
      <c r="BU117" s="172"/>
      <c r="BV117" s="172"/>
      <c r="BW117" s="172"/>
      <c r="BX117" s="172"/>
      <c r="BY117" s="172"/>
      <c r="BZ117" s="172"/>
    </row>
    <row r="118" spans="2:78" s="149" customFormat="1" ht="27" customHeight="1" thickBot="1">
      <c r="B118" s="161" t="s">
        <v>41</v>
      </c>
      <c r="C118" s="162" t="str">
        <f>C25</f>
        <v>Valts Smagars</v>
      </c>
      <c r="D118" s="162" t="str">
        <f>C27</f>
        <v>Mikus Saulītis</v>
      </c>
      <c r="E118" s="164">
        <v>4</v>
      </c>
      <c r="F118" s="165" t="s">
        <v>19</v>
      </c>
      <c r="G118" s="166">
        <v>2</v>
      </c>
      <c r="H118" s="155"/>
      <c r="I118" s="156">
        <f t="shared" si="85"/>
        <v>4</v>
      </c>
      <c r="J118" s="157">
        <f t="shared" si="82"/>
        <v>1</v>
      </c>
      <c r="K118" s="157">
        <f t="shared" si="83"/>
        <v>0</v>
      </c>
      <c r="L118" s="157">
        <f t="shared" si="84"/>
        <v>0</v>
      </c>
      <c r="M118" s="157">
        <f t="shared" si="86"/>
        <v>0</v>
      </c>
      <c r="N118" s="157">
        <f t="shared" si="87"/>
        <v>1</v>
      </c>
      <c r="O118" s="157"/>
      <c r="P118" s="158"/>
      <c r="BR118" s="172"/>
      <c r="BS118" s="172"/>
      <c r="BT118" s="172"/>
      <c r="BU118" s="172"/>
      <c r="BV118" s="172"/>
      <c r="BW118" s="172"/>
      <c r="BX118" s="172"/>
      <c r="BY118" s="172"/>
      <c r="BZ118" s="172"/>
    </row>
    <row r="119" spans="2:78" s="124" customFormat="1" ht="12.75">
      <c r="B119" s="124" t="s">
        <v>0</v>
      </c>
      <c r="C119" s="303" t="str">
        <f>C26</f>
        <v>Edijs Treigūts</v>
      </c>
      <c r="D119" s="303"/>
      <c r="E119" s="130"/>
      <c r="F119" s="125"/>
      <c r="G119" s="131"/>
      <c r="H119" s="126"/>
      <c r="I119" s="127"/>
      <c r="J119" s="128"/>
      <c r="K119" s="128"/>
      <c r="L119" s="128"/>
      <c r="M119" s="128"/>
      <c r="N119" s="128"/>
      <c r="O119" s="128"/>
      <c r="P119" s="129"/>
      <c r="BR119" s="141"/>
      <c r="BS119" s="141"/>
      <c r="BT119" s="141"/>
      <c r="BU119" s="141"/>
      <c r="BV119" s="141"/>
      <c r="BW119" s="141"/>
      <c r="BX119" s="141"/>
      <c r="BY119" s="141"/>
      <c r="BZ119" s="141"/>
    </row>
    <row r="120" spans="3:78" s="124" customFormat="1" ht="13.5" thickBot="1">
      <c r="C120" s="132"/>
      <c r="D120" s="132"/>
      <c r="E120" s="130"/>
      <c r="F120" s="125"/>
      <c r="G120" s="131"/>
      <c r="H120" s="126"/>
      <c r="I120" s="127"/>
      <c r="J120" s="128"/>
      <c r="K120" s="128"/>
      <c r="L120" s="128"/>
      <c r="M120" s="128"/>
      <c r="N120" s="128"/>
      <c r="O120" s="128"/>
      <c r="P120" s="129"/>
      <c r="BR120" s="141"/>
      <c r="BS120" s="141"/>
      <c r="BT120" s="141"/>
      <c r="BU120" s="141"/>
      <c r="BV120" s="141"/>
      <c r="BW120" s="141"/>
      <c r="BX120" s="141"/>
      <c r="BY120" s="141"/>
      <c r="BZ120" s="141"/>
    </row>
    <row r="121" spans="2:78" s="116" customFormat="1" ht="12.75">
      <c r="B121" s="117" t="s">
        <v>12</v>
      </c>
      <c r="C121" s="118" t="s">
        <v>14</v>
      </c>
      <c r="D121" s="118" t="s">
        <v>15</v>
      </c>
      <c r="E121" s="301" t="s">
        <v>16</v>
      </c>
      <c r="F121" s="301"/>
      <c r="G121" s="302"/>
      <c r="H121" s="119"/>
      <c r="I121" s="127"/>
      <c r="J121" s="128"/>
      <c r="K121" s="128"/>
      <c r="L121" s="128"/>
      <c r="M121" s="128"/>
      <c r="N121" s="128"/>
      <c r="O121" s="121"/>
      <c r="P121" s="133"/>
      <c r="R121" s="124"/>
      <c r="S121" s="124"/>
      <c r="BR121" s="133"/>
      <c r="BS121" s="133"/>
      <c r="BT121" s="133"/>
      <c r="BU121" s="133"/>
      <c r="BV121" s="133"/>
      <c r="BW121" s="133"/>
      <c r="BX121" s="133"/>
      <c r="BY121" s="133"/>
      <c r="BZ121" s="133"/>
    </row>
    <row r="122" spans="2:78" s="149" customFormat="1" ht="27" customHeight="1">
      <c r="B122" s="150" t="s">
        <v>4</v>
      </c>
      <c r="C122" s="151" t="str">
        <f aca="true" t="shared" si="88" ref="C122:C128">C34</f>
        <v>Oļegs Kricaks</v>
      </c>
      <c r="D122" s="151" t="str">
        <f>C33</f>
        <v>Ēriks Kuharjonoks</v>
      </c>
      <c r="E122" s="152">
        <v>0</v>
      </c>
      <c r="F122" s="153" t="s">
        <v>19</v>
      </c>
      <c r="G122" s="154">
        <v>4</v>
      </c>
      <c r="H122" s="155"/>
      <c r="I122" s="156">
        <f t="shared" si="85"/>
        <v>0</v>
      </c>
      <c r="J122" s="157">
        <f aca="true" t="shared" si="89" ref="J122:J129">IF(E122&gt;G122,1,0)</f>
        <v>0</v>
      </c>
      <c r="K122" s="157">
        <f aca="true" t="shared" si="90" ref="K122:K129">IF(E122="",0,(IF(E122=G122,1,0)))</f>
        <v>0</v>
      </c>
      <c r="L122" s="157">
        <f aca="true" t="shared" si="91" ref="L122:L129">IF(E122&lt;G122,1,0)</f>
        <v>1</v>
      </c>
      <c r="M122" s="157">
        <f t="shared" si="86"/>
        <v>0</v>
      </c>
      <c r="N122" s="157">
        <f t="shared" si="87"/>
        <v>0</v>
      </c>
      <c r="O122" s="157"/>
      <c r="P122" s="158"/>
      <c r="BR122" s="172"/>
      <c r="BS122" s="172"/>
      <c r="BT122" s="172"/>
      <c r="BU122" s="172"/>
      <c r="BV122" s="172"/>
      <c r="BW122" s="172"/>
      <c r="BX122" s="172"/>
      <c r="BY122" s="172"/>
      <c r="BZ122" s="172"/>
    </row>
    <row r="123" spans="2:78" s="149" customFormat="1" ht="27" customHeight="1">
      <c r="B123" s="150" t="s">
        <v>1</v>
      </c>
      <c r="C123" s="151" t="str">
        <f t="shared" si="88"/>
        <v>Ilze Zuce-Tenča</v>
      </c>
      <c r="D123" s="151" t="str">
        <f>C32</f>
        <v>Jānis Kalnēvics</v>
      </c>
      <c r="E123" s="152">
        <v>0</v>
      </c>
      <c r="F123" s="153" t="s">
        <v>19</v>
      </c>
      <c r="G123" s="154">
        <v>4</v>
      </c>
      <c r="H123" s="155"/>
      <c r="I123" s="156">
        <f t="shared" si="85"/>
        <v>0</v>
      </c>
      <c r="J123" s="157">
        <f t="shared" si="89"/>
        <v>0</v>
      </c>
      <c r="K123" s="157">
        <f t="shared" si="90"/>
        <v>0</v>
      </c>
      <c r="L123" s="157">
        <f t="shared" si="91"/>
        <v>1</v>
      </c>
      <c r="M123" s="157">
        <f t="shared" si="86"/>
        <v>0</v>
      </c>
      <c r="N123" s="157">
        <f t="shared" si="87"/>
        <v>0</v>
      </c>
      <c r="O123" s="157"/>
      <c r="P123" s="158"/>
      <c r="BR123" s="172"/>
      <c r="BS123" s="172"/>
      <c r="BT123" s="172"/>
      <c r="BU123" s="172"/>
      <c r="BV123" s="172"/>
      <c r="BW123" s="172"/>
      <c r="BX123" s="172"/>
      <c r="BY123" s="172"/>
      <c r="BZ123" s="172"/>
    </row>
    <row r="124" spans="2:78" s="149" customFormat="1" ht="27" customHeight="1">
      <c r="B124" s="150" t="s">
        <v>2</v>
      </c>
      <c r="C124" s="151" t="str">
        <f t="shared" si="88"/>
        <v>Kristaps Vavers</v>
      </c>
      <c r="D124" s="151" t="str">
        <f>C31</f>
        <v>Eduards Paķis</v>
      </c>
      <c r="E124" s="152">
        <v>0</v>
      </c>
      <c r="F124" s="159" t="s">
        <v>19</v>
      </c>
      <c r="G124" s="154">
        <v>4</v>
      </c>
      <c r="H124" s="155"/>
      <c r="I124" s="156">
        <f t="shared" si="85"/>
        <v>0</v>
      </c>
      <c r="J124" s="157">
        <f t="shared" si="89"/>
        <v>0</v>
      </c>
      <c r="K124" s="157">
        <f t="shared" si="90"/>
        <v>0</v>
      </c>
      <c r="L124" s="157">
        <f t="shared" si="91"/>
        <v>1</v>
      </c>
      <c r="M124" s="157">
        <f t="shared" si="86"/>
        <v>0</v>
      </c>
      <c r="N124" s="157">
        <f t="shared" si="87"/>
        <v>0</v>
      </c>
      <c r="O124" s="157"/>
      <c r="P124" s="158"/>
      <c r="BR124" s="172"/>
      <c r="BS124" s="172"/>
      <c r="BT124" s="172"/>
      <c r="BU124" s="172"/>
      <c r="BV124" s="172"/>
      <c r="BW124" s="172"/>
      <c r="BX124" s="172"/>
      <c r="BY124" s="172"/>
      <c r="BZ124" s="172"/>
    </row>
    <row r="125" spans="2:78" s="149" customFormat="1" ht="27" customHeight="1">
      <c r="B125" s="150" t="s">
        <v>3</v>
      </c>
      <c r="C125" s="151" t="str">
        <f t="shared" si="88"/>
        <v>Rihards Gals</v>
      </c>
      <c r="D125" s="151" t="str">
        <f>C30</f>
        <v>Egīls Belševics</v>
      </c>
      <c r="E125" s="152">
        <v>3</v>
      </c>
      <c r="F125" s="159" t="s">
        <v>19</v>
      </c>
      <c r="G125" s="154">
        <v>5</v>
      </c>
      <c r="H125" s="155"/>
      <c r="I125" s="156">
        <f t="shared" si="85"/>
        <v>3</v>
      </c>
      <c r="J125" s="157">
        <f t="shared" si="89"/>
        <v>0</v>
      </c>
      <c r="K125" s="157">
        <f t="shared" si="90"/>
        <v>0</v>
      </c>
      <c r="L125" s="157">
        <f t="shared" si="91"/>
        <v>1</v>
      </c>
      <c r="M125" s="157">
        <f t="shared" si="86"/>
        <v>0</v>
      </c>
      <c r="N125" s="157">
        <f t="shared" si="87"/>
        <v>0</v>
      </c>
      <c r="O125" s="157"/>
      <c r="P125" s="158"/>
      <c r="BR125" s="172"/>
      <c r="BS125" s="172"/>
      <c r="BT125" s="172"/>
      <c r="BU125" s="172"/>
      <c r="BV125" s="172"/>
      <c r="BW125" s="172"/>
      <c r="BX125" s="172"/>
      <c r="BY125" s="172"/>
      <c r="BZ125" s="172"/>
    </row>
    <row r="126" spans="2:78" s="149" customFormat="1" ht="27" customHeight="1">
      <c r="B126" s="150" t="s">
        <v>27</v>
      </c>
      <c r="C126" s="151" t="str">
        <f t="shared" si="88"/>
        <v>Viesturs Šmits</v>
      </c>
      <c r="D126" s="151" t="str">
        <f>C29</f>
        <v>Sandis Kadakovskis</v>
      </c>
      <c r="E126" s="152">
        <v>1</v>
      </c>
      <c r="F126" s="159" t="s">
        <v>19</v>
      </c>
      <c r="G126" s="154">
        <v>3</v>
      </c>
      <c r="H126" s="155"/>
      <c r="I126" s="156">
        <f t="shared" si="85"/>
        <v>1</v>
      </c>
      <c r="J126" s="157">
        <f t="shared" si="89"/>
        <v>0</v>
      </c>
      <c r="K126" s="157">
        <f t="shared" si="90"/>
        <v>0</v>
      </c>
      <c r="L126" s="157">
        <f t="shared" si="91"/>
        <v>1</v>
      </c>
      <c r="M126" s="157">
        <f t="shared" si="86"/>
        <v>0</v>
      </c>
      <c r="N126" s="157">
        <f t="shared" si="87"/>
        <v>0</v>
      </c>
      <c r="O126" s="157"/>
      <c r="P126" s="158"/>
      <c r="BR126" s="172"/>
      <c r="BS126" s="172"/>
      <c r="BT126" s="172"/>
      <c r="BU126" s="172"/>
      <c r="BV126" s="172"/>
      <c r="BW126" s="172"/>
      <c r="BX126" s="172"/>
      <c r="BY126" s="172"/>
      <c r="BZ126" s="172"/>
    </row>
    <row r="127" spans="2:78" s="149" customFormat="1" ht="27" customHeight="1">
      <c r="B127" s="150" t="s">
        <v>32</v>
      </c>
      <c r="C127" s="151" t="str">
        <f t="shared" si="88"/>
        <v>Marks Bumbuls</v>
      </c>
      <c r="D127" s="151" t="str">
        <f>C28</f>
        <v>Artūrs Verčins</v>
      </c>
      <c r="E127" s="152">
        <v>0</v>
      </c>
      <c r="F127" s="159" t="s">
        <v>19</v>
      </c>
      <c r="G127" s="154">
        <v>6</v>
      </c>
      <c r="H127" s="155"/>
      <c r="I127" s="156">
        <f t="shared" si="85"/>
        <v>0</v>
      </c>
      <c r="J127" s="157">
        <f t="shared" si="89"/>
        <v>0</v>
      </c>
      <c r="K127" s="157">
        <f t="shared" si="90"/>
        <v>0</v>
      </c>
      <c r="L127" s="157">
        <f t="shared" si="91"/>
        <v>1</v>
      </c>
      <c r="M127" s="157">
        <f t="shared" si="86"/>
        <v>0</v>
      </c>
      <c r="N127" s="157">
        <f t="shared" si="87"/>
        <v>0</v>
      </c>
      <c r="O127" s="157"/>
      <c r="P127" s="158"/>
      <c r="BR127" s="172"/>
      <c r="BS127" s="172"/>
      <c r="BT127" s="172"/>
      <c r="BU127" s="172"/>
      <c r="BV127" s="172"/>
      <c r="BW127" s="172"/>
      <c r="BX127" s="172"/>
      <c r="BY127" s="172"/>
      <c r="BZ127" s="172"/>
    </row>
    <row r="128" spans="2:78" s="149" customFormat="1" ht="27" customHeight="1">
      <c r="B128" s="150" t="s">
        <v>35</v>
      </c>
      <c r="C128" s="151" t="str">
        <f t="shared" si="88"/>
        <v>Andis Grīnbergs</v>
      </c>
      <c r="D128" s="151" t="str">
        <f>C27</f>
        <v>Mikus Saulītis</v>
      </c>
      <c r="E128" s="152">
        <v>0</v>
      </c>
      <c r="F128" s="159" t="s">
        <v>19</v>
      </c>
      <c r="G128" s="154">
        <v>8</v>
      </c>
      <c r="H128" s="155"/>
      <c r="I128" s="156">
        <f t="shared" si="85"/>
        <v>0</v>
      </c>
      <c r="J128" s="157">
        <f t="shared" si="89"/>
        <v>0</v>
      </c>
      <c r="K128" s="157">
        <f t="shared" si="90"/>
        <v>0</v>
      </c>
      <c r="L128" s="157">
        <f t="shared" si="91"/>
        <v>1</v>
      </c>
      <c r="M128" s="157">
        <f t="shared" si="86"/>
        <v>0</v>
      </c>
      <c r="N128" s="157">
        <f t="shared" si="87"/>
        <v>0</v>
      </c>
      <c r="O128" s="157"/>
      <c r="P128" s="158"/>
      <c r="BR128" s="172"/>
      <c r="BS128" s="172"/>
      <c r="BT128" s="172"/>
      <c r="BU128" s="172"/>
      <c r="BV128" s="172"/>
      <c r="BW128" s="172"/>
      <c r="BX128" s="172"/>
      <c r="BY128" s="172"/>
      <c r="BZ128" s="172"/>
    </row>
    <row r="129" spans="2:78" s="149" customFormat="1" ht="27" customHeight="1" thickBot="1">
      <c r="B129" s="161" t="s">
        <v>41</v>
      </c>
      <c r="C129" s="162" t="str">
        <f>C24</f>
        <v>Edgars Caics</v>
      </c>
      <c r="D129" s="162" t="str">
        <f>C26</f>
        <v>Edijs Treigūts</v>
      </c>
      <c r="E129" s="164">
        <v>5</v>
      </c>
      <c r="F129" s="165" t="s">
        <v>19</v>
      </c>
      <c r="G129" s="166">
        <v>2</v>
      </c>
      <c r="H129" s="155"/>
      <c r="I129" s="156">
        <f t="shared" si="85"/>
        <v>5</v>
      </c>
      <c r="J129" s="157">
        <f t="shared" si="89"/>
        <v>1</v>
      </c>
      <c r="K129" s="157">
        <f t="shared" si="90"/>
        <v>0</v>
      </c>
      <c r="L129" s="157">
        <f t="shared" si="91"/>
        <v>0</v>
      </c>
      <c r="M129" s="157">
        <f t="shared" si="86"/>
        <v>0</v>
      </c>
      <c r="N129" s="157">
        <f t="shared" si="87"/>
        <v>1</v>
      </c>
      <c r="O129" s="157"/>
      <c r="P129" s="158"/>
      <c r="BR129" s="172"/>
      <c r="BS129" s="172"/>
      <c r="BT129" s="172"/>
      <c r="BU129" s="172"/>
      <c r="BV129" s="172"/>
      <c r="BW129" s="172"/>
      <c r="BX129" s="172"/>
      <c r="BY129" s="172"/>
      <c r="BZ129" s="172"/>
    </row>
    <row r="130" spans="2:78" s="124" customFormat="1" ht="12.75">
      <c r="B130" s="124" t="s">
        <v>0</v>
      </c>
      <c r="C130" s="303" t="str">
        <f>C25</f>
        <v>Valts Smagars</v>
      </c>
      <c r="D130" s="303"/>
      <c r="E130" s="130"/>
      <c r="F130" s="125"/>
      <c r="G130" s="131"/>
      <c r="H130" s="126"/>
      <c r="I130" s="127"/>
      <c r="J130" s="128"/>
      <c r="K130" s="128"/>
      <c r="L130" s="128"/>
      <c r="M130" s="128"/>
      <c r="N130" s="128"/>
      <c r="O130" s="128"/>
      <c r="P130" s="129"/>
      <c r="BR130" s="141"/>
      <c r="BS130" s="141"/>
      <c r="BT130" s="141"/>
      <c r="BU130" s="141"/>
      <c r="BV130" s="141"/>
      <c r="BW130" s="141"/>
      <c r="BX130" s="141"/>
      <c r="BY130" s="141"/>
      <c r="BZ130" s="141"/>
    </row>
    <row r="131" spans="3:78" s="124" customFormat="1" ht="13.5" thickBot="1">
      <c r="C131" s="132"/>
      <c r="D131" s="132"/>
      <c r="E131" s="130"/>
      <c r="F131" s="125"/>
      <c r="G131" s="131"/>
      <c r="H131" s="126"/>
      <c r="I131" s="127"/>
      <c r="J131" s="128"/>
      <c r="K131" s="128"/>
      <c r="L131" s="128"/>
      <c r="M131" s="128"/>
      <c r="N131" s="128"/>
      <c r="O131" s="128"/>
      <c r="P131" s="129"/>
      <c r="BR131" s="141"/>
      <c r="BS131" s="141"/>
      <c r="BT131" s="141"/>
      <c r="BU131" s="141"/>
      <c r="BV131" s="141"/>
      <c r="BW131" s="141"/>
      <c r="BX131" s="141"/>
      <c r="BY131" s="141"/>
      <c r="BZ131" s="141"/>
    </row>
    <row r="132" spans="2:78" s="116" customFormat="1" ht="12.75">
      <c r="B132" s="117" t="s">
        <v>13</v>
      </c>
      <c r="C132" s="118" t="s">
        <v>14</v>
      </c>
      <c r="D132" s="118" t="s">
        <v>15</v>
      </c>
      <c r="E132" s="301" t="s">
        <v>16</v>
      </c>
      <c r="F132" s="301"/>
      <c r="G132" s="302"/>
      <c r="H132" s="119"/>
      <c r="I132" s="127"/>
      <c r="J132" s="128"/>
      <c r="K132" s="128"/>
      <c r="L132" s="128"/>
      <c r="M132" s="128"/>
      <c r="N132" s="128"/>
      <c r="O132" s="121"/>
      <c r="P132" s="133"/>
      <c r="R132" s="124"/>
      <c r="S132" s="124"/>
      <c r="BR132" s="133"/>
      <c r="BS132" s="133"/>
      <c r="BT132" s="133"/>
      <c r="BU132" s="133"/>
      <c r="BV132" s="133"/>
      <c r="BW132" s="133"/>
      <c r="BX132" s="133"/>
      <c r="BY132" s="133"/>
      <c r="BZ132" s="133"/>
    </row>
    <row r="133" spans="2:78" s="149" customFormat="1" ht="27" customHeight="1">
      <c r="B133" s="150" t="s">
        <v>4</v>
      </c>
      <c r="C133" s="151" t="str">
        <f aca="true" t="shared" si="92" ref="C133:C140">C33</f>
        <v>Ēriks Kuharjonoks</v>
      </c>
      <c r="D133" s="151" t="str">
        <f>C32</f>
        <v>Jānis Kalnēvics</v>
      </c>
      <c r="E133" s="152">
        <v>0</v>
      </c>
      <c r="F133" s="153" t="s">
        <v>19</v>
      </c>
      <c r="G133" s="154">
        <v>5</v>
      </c>
      <c r="H133" s="155"/>
      <c r="I133" s="156">
        <f t="shared" si="85"/>
        <v>0</v>
      </c>
      <c r="J133" s="157">
        <f aca="true" t="shared" si="93" ref="J133:J140">IF(E133&gt;G133,1,0)</f>
        <v>0</v>
      </c>
      <c r="K133" s="157">
        <f aca="true" t="shared" si="94" ref="K133:K140">IF(E133="",0,(IF(E133=G133,1,0)))</f>
        <v>0</v>
      </c>
      <c r="L133" s="157">
        <f aca="true" t="shared" si="95" ref="L133:L140">IF(E133&lt;G133,1,0)</f>
        <v>1</v>
      </c>
      <c r="M133" s="157">
        <f t="shared" si="86"/>
        <v>0</v>
      </c>
      <c r="N133" s="157">
        <f t="shared" si="87"/>
        <v>0</v>
      </c>
      <c r="O133" s="157"/>
      <c r="P133" s="158"/>
      <c r="BR133" s="172"/>
      <c r="BS133" s="172"/>
      <c r="BT133" s="172"/>
      <c r="BU133" s="172"/>
      <c r="BV133" s="172"/>
      <c r="BW133" s="172"/>
      <c r="BX133" s="172"/>
      <c r="BY133" s="172"/>
      <c r="BZ133" s="172"/>
    </row>
    <row r="134" spans="2:78" s="149" customFormat="1" ht="27" customHeight="1">
      <c r="B134" s="150" t="s">
        <v>1</v>
      </c>
      <c r="C134" s="151" t="str">
        <f t="shared" si="92"/>
        <v>Oļegs Kricaks</v>
      </c>
      <c r="D134" s="151" t="str">
        <f>C31</f>
        <v>Eduards Paķis</v>
      </c>
      <c r="E134" s="152">
        <v>3</v>
      </c>
      <c r="F134" s="153" t="s">
        <v>19</v>
      </c>
      <c r="G134" s="154">
        <v>5</v>
      </c>
      <c r="H134" s="155"/>
      <c r="I134" s="156">
        <f t="shared" si="85"/>
        <v>3</v>
      </c>
      <c r="J134" s="157">
        <f t="shared" si="93"/>
        <v>0</v>
      </c>
      <c r="K134" s="157">
        <f t="shared" si="94"/>
        <v>0</v>
      </c>
      <c r="L134" s="157">
        <f t="shared" si="95"/>
        <v>1</v>
      </c>
      <c r="M134" s="157">
        <f t="shared" si="86"/>
        <v>0</v>
      </c>
      <c r="N134" s="157">
        <f t="shared" si="87"/>
        <v>0</v>
      </c>
      <c r="O134" s="157"/>
      <c r="P134" s="158"/>
      <c r="BR134" s="172"/>
      <c r="BS134" s="172"/>
      <c r="BT134" s="172"/>
      <c r="BU134" s="172"/>
      <c r="BV134" s="172"/>
      <c r="BW134" s="172"/>
      <c r="BX134" s="172"/>
      <c r="BY134" s="172"/>
      <c r="BZ134" s="172"/>
    </row>
    <row r="135" spans="2:78" s="149" customFormat="1" ht="27" customHeight="1">
      <c r="B135" s="150" t="s">
        <v>2</v>
      </c>
      <c r="C135" s="151" t="str">
        <f t="shared" si="92"/>
        <v>Ilze Zuce-Tenča</v>
      </c>
      <c r="D135" s="151" t="str">
        <f>C30</f>
        <v>Egīls Belševics</v>
      </c>
      <c r="E135" s="152">
        <v>3</v>
      </c>
      <c r="F135" s="159" t="s">
        <v>19</v>
      </c>
      <c r="G135" s="154">
        <v>5</v>
      </c>
      <c r="H135" s="155"/>
      <c r="I135" s="156">
        <f t="shared" si="85"/>
        <v>3</v>
      </c>
      <c r="J135" s="157">
        <f t="shared" si="93"/>
        <v>0</v>
      </c>
      <c r="K135" s="157">
        <f t="shared" si="94"/>
        <v>0</v>
      </c>
      <c r="L135" s="157">
        <f t="shared" si="95"/>
        <v>1</v>
      </c>
      <c r="M135" s="157">
        <f t="shared" si="86"/>
        <v>0</v>
      </c>
      <c r="N135" s="157">
        <f t="shared" si="87"/>
        <v>0</v>
      </c>
      <c r="O135" s="157"/>
      <c r="P135" s="158"/>
      <c r="BR135" s="172"/>
      <c r="BS135" s="172"/>
      <c r="BT135" s="172"/>
      <c r="BU135" s="172"/>
      <c r="BV135" s="172"/>
      <c r="BW135" s="172"/>
      <c r="BX135" s="172"/>
      <c r="BY135" s="172"/>
      <c r="BZ135" s="172"/>
    </row>
    <row r="136" spans="2:78" s="149" customFormat="1" ht="27" customHeight="1">
      <c r="B136" s="150" t="s">
        <v>3</v>
      </c>
      <c r="C136" s="151" t="str">
        <f t="shared" si="92"/>
        <v>Kristaps Vavers</v>
      </c>
      <c r="D136" s="151" t="str">
        <f>C29</f>
        <v>Sandis Kadakovskis</v>
      </c>
      <c r="E136" s="152">
        <v>2</v>
      </c>
      <c r="F136" s="159" t="s">
        <v>19</v>
      </c>
      <c r="G136" s="154">
        <v>3</v>
      </c>
      <c r="H136" s="155"/>
      <c r="I136" s="156">
        <f t="shared" si="85"/>
        <v>2</v>
      </c>
      <c r="J136" s="157">
        <f t="shared" si="93"/>
        <v>0</v>
      </c>
      <c r="K136" s="157">
        <f t="shared" si="94"/>
        <v>0</v>
      </c>
      <c r="L136" s="157">
        <f t="shared" si="95"/>
        <v>1</v>
      </c>
      <c r="M136" s="157">
        <f t="shared" si="86"/>
        <v>0</v>
      </c>
      <c r="N136" s="157">
        <f t="shared" si="87"/>
        <v>0</v>
      </c>
      <c r="O136" s="157"/>
      <c r="P136" s="158"/>
      <c r="BR136" s="172"/>
      <c r="BS136" s="172"/>
      <c r="BT136" s="172"/>
      <c r="BU136" s="172"/>
      <c r="BV136" s="172"/>
      <c r="BW136" s="172"/>
      <c r="BX136" s="172"/>
      <c r="BY136" s="172"/>
      <c r="BZ136" s="172"/>
    </row>
    <row r="137" spans="2:78" s="149" customFormat="1" ht="27" customHeight="1">
      <c r="B137" s="150" t="s">
        <v>27</v>
      </c>
      <c r="C137" s="151" t="str">
        <f t="shared" si="92"/>
        <v>Rihards Gals</v>
      </c>
      <c r="D137" s="151" t="str">
        <f>C28</f>
        <v>Artūrs Verčins</v>
      </c>
      <c r="E137" s="152">
        <v>0</v>
      </c>
      <c r="F137" s="159" t="s">
        <v>19</v>
      </c>
      <c r="G137" s="154">
        <v>7</v>
      </c>
      <c r="H137" s="155"/>
      <c r="I137" s="156">
        <f t="shared" si="85"/>
        <v>0</v>
      </c>
      <c r="J137" s="157">
        <f t="shared" si="93"/>
        <v>0</v>
      </c>
      <c r="K137" s="157">
        <f t="shared" si="94"/>
        <v>0</v>
      </c>
      <c r="L137" s="157">
        <f t="shared" si="95"/>
        <v>1</v>
      </c>
      <c r="M137" s="157">
        <f t="shared" si="86"/>
        <v>0</v>
      </c>
      <c r="N137" s="157">
        <f t="shared" si="87"/>
        <v>0</v>
      </c>
      <c r="O137" s="157"/>
      <c r="P137" s="158"/>
      <c r="BR137" s="172"/>
      <c r="BS137" s="172"/>
      <c r="BT137" s="172"/>
      <c r="BU137" s="172"/>
      <c r="BV137" s="172"/>
      <c r="BW137" s="172"/>
      <c r="BX137" s="172"/>
      <c r="BY137" s="172"/>
      <c r="BZ137" s="172"/>
    </row>
    <row r="138" spans="2:78" s="149" customFormat="1" ht="27" customHeight="1">
      <c r="B138" s="150" t="s">
        <v>32</v>
      </c>
      <c r="C138" s="151" t="str">
        <f t="shared" si="92"/>
        <v>Viesturs Šmits</v>
      </c>
      <c r="D138" s="151" t="str">
        <f>C27</f>
        <v>Mikus Saulītis</v>
      </c>
      <c r="E138" s="152">
        <v>1</v>
      </c>
      <c r="F138" s="159" t="s">
        <v>19</v>
      </c>
      <c r="G138" s="154">
        <v>4</v>
      </c>
      <c r="H138" s="155"/>
      <c r="I138" s="156">
        <f t="shared" si="85"/>
        <v>1</v>
      </c>
      <c r="J138" s="157">
        <f t="shared" si="93"/>
        <v>0</v>
      </c>
      <c r="K138" s="157">
        <f t="shared" si="94"/>
        <v>0</v>
      </c>
      <c r="L138" s="157">
        <f t="shared" si="95"/>
        <v>1</v>
      </c>
      <c r="M138" s="157">
        <f t="shared" si="86"/>
        <v>0</v>
      </c>
      <c r="N138" s="157">
        <f t="shared" si="87"/>
        <v>0</v>
      </c>
      <c r="O138" s="157"/>
      <c r="P138" s="158"/>
      <c r="BR138" s="172"/>
      <c r="BS138" s="172"/>
      <c r="BT138" s="172"/>
      <c r="BU138" s="172"/>
      <c r="BV138" s="172"/>
      <c r="BW138" s="172"/>
      <c r="BX138" s="172"/>
      <c r="BY138" s="172"/>
      <c r="BZ138" s="172"/>
    </row>
    <row r="139" spans="2:78" s="149" customFormat="1" ht="27" customHeight="1">
      <c r="B139" s="150" t="s">
        <v>35</v>
      </c>
      <c r="C139" s="151" t="str">
        <f t="shared" si="92"/>
        <v>Marks Bumbuls</v>
      </c>
      <c r="D139" s="151" t="str">
        <f>C26</f>
        <v>Edijs Treigūts</v>
      </c>
      <c r="E139" s="152">
        <v>0</v>
      </c>
      <c r="F139" s="159" t="s">
        <v>19</v>
      </c>
      <c r="G139" s="154">
        <v>10</v>
      </c>
      <c r="H139" s="155"/>
      <c r="I139" s="156">
        <f t="shared" si="85"/>
        <v>0</v>
      </c>
      <c r="J139" s="157">
        <f t="shared" si="93"/>
        <v>0</v>
      </c>
      <c r="K139" s="157">
        <f t="shared" si="94"/>
        <v>0</v>
      </c>
      <c r="L139" s="157">
        <f t="shared" si="95"/>
        <v>1</v>
      </c>
      <c r="M139" s="157">
        <f t="shared" si="86"/>
        <v>0</v>
      </c>
      <c r="N139" s="157">
        <f t="shared" si="87"/>
        <v>0</v>
      </c>
      <c r="O139" s="157"/>
      <c r="P139" s="158"/>
      <c r="BR139" s="172"/>
      <c r="BS139" s="172"/>
      <c r="BT139" s="172"/>
      <c r="BU139" s="172"/>
      <c r="BV139" s="172"/>
      <c r="BW139" s="172"/>
      <c r="BX139" s="172"/>
      <c r="BY139" s="172"/>
      <c r="BZ139" s="172"/>
    </row>
    <row r="140" spans="2:78" s="149" customFormat="1" ht="27" customHeight="1" thickBot="1">
      <c r="B140" s="161" t="s">
        <v>41</v>
      </c>
      <c r="C140" s="162" t="str">
        <f t="shared" si="92"/>
        <v>Andis Grīnbergs</v>
      </c>
      <c r="D140" s="162" t="str">
        <f>C25</f>
        <v>Valts Smagars</v>
      </c>
      <c r="E140" s="164">
        <v>0</v>
      </c>
      <c r="F140" s="165" t="s">
        <v>19</v>
      </c>
      <c r="G140" s="166">
        <v>12</v>
      </c>
      <c r="H140" s="155"/>
      <c r="I140" s="156">
        <f t="shared" si="85"/>
        <v>0</v>
      </c>
      <c r="J140" s="157">
        <f t="shared" si="93"/>
        <v>0</v>
      </c>
      <c r="K140" s="157">
        <f t="shared" si="94"/>
        <v>0</v>
      </c>
      <c r="L140" s="157">
        <f t="shared" si="95"/>
        <v>1</v>
      </c>
      <c r="M140" s="157">
        <f t="shared" si="86"/>
        <v>0</v>
      </c>
      <c r="N140" s="157">
        <f t="shared" si="87"/>
        <v>0</v>
      </c>
      <c r="O140" s="157"/>
      <c r="P140" s="158"/>
      <c r="BR140" s="172"/>
      <c r="BS140" s="172"/>
      <c r="BT140" s="172"/>
      <c r="BU140" s="172"/>
      <c r="BV140" s="172"/>
      <c r="BW140" s="172"/>
      <c r="BX140" s="172"/>
      <c r="BY140" s="172"/>
      <c r="BZ140" s="172"/>
    </row>
    <row r="141" spans="2:78" s="124" customFormat="1" ht="12.75">
      <c r="B141" s="124" t="s">
        <v>0</v>
      </c>
      <c r="C141" s="303" t="str">
        <f>C24</f>
        <v>Edgars Caics</v>
      </c>
      <c r="D141" s="303"/>
      <c r="E141" s="130"/>
      <c r="F141" s="125"/>
      <c r="G141" s="131"/>
      <c r="H141" s="126"/>
      <c r="I141" s="127"/>
      <c r="J141" s="128"/>
      <c r="K141" s="128"/>
      <c r="L141" s="128"/>
      <c r="M141" s="128"/>
      <c r="N141" s="128"/>
      <c r="O141" s="128"/>
      <c r="P141" s="129"/>
      <c r="BR141" s="141"/>
      <c r="BS141" s="141"/>
      <c r="BT141" s="141"/>
      <c r="BU141" s="141"/>
      <c r="BV141" s="141"/>
      <c r="BW141" s="141"/>
      <c r="BX141" s="141"/>
      <c r="BY141" s="141"/>
      <c r="BZ141" s="141"/>
    </row>
    <row r="142" spans="5:78" s="124" customFormat="1" ht="13.5" thickBot="1">
      <c r="E142" s="130"/>
      <c r="F142" s="134"/>
      <c r="G142" s="131"/>
      <c r="H142" s="126"/>
      <c r="I142" s="127"/>
      <c r="J142" s="128"/>
      <c r="K142" s="128"/>
      <c r="L142" s="128"/>
      <c r="M142" s="128"/>
      <c r="N142" s="128"/>
      <c r="O142" s="128"/>
      <c r="P142" s="129"/>
      <c r="BR142" s="141"/>
      <c r="BS142" s="141"/>
      <c r="BT142" s="141"/>
      <c r="BU142" s="141"/>
      <c r="BV142" s="141"/>
      <c r="BW142" s="141"/>
      <c r="BX142" s="141"/>
      <c r="BY142" s="141"/>
      <c r="BZ142" s="141"/>
    </row>
    <row r="143" spans="2:78" s="116" customFormat="1" ht="12.75">
      <c r="B143" s="117" t="s">
        <v>28</v>
      </c>
      <c r="C143" s="118" t="s">
        <v>14</v>
      </c>
      <c r="D143" s="118" t="s">
        <v>15</v>
      </c>
      <c r="E143" s="301" t="s">
        <v>16</v>
      </c>
      <c r="F143" s="301"/>
      <c r="G143" s="302"/>
      <c r="H143" s="119"/>
      <c r="I143" s="127"/>
      <c r="J143" s="128"/>
      <c r="K143" s="128"/>
      <c r="L143" s="128"/>
      <c r="M143" s="128"/>
      <c r="N143" s="128"/>
      <c r="O143" s="121"/>
      <c r="P143" s="133"/>
      <c r="R143" s="124"/>
      <c r="S143" s="124"/>
      <c r="BR143" s="133"/>
      <c r="BS143" s="133"/>
      <c r="BT143" s="133"/>
      <c r="BU143" s="133"/>
      <c r="BV143" s="133"/>
      <c r="BW143" s="133"/>
      <c r="BX143" s="133"/>
      <c r="BY143" s="133"/>
      <c r="BZ143" s="133"/>
    </row>
    <row r="144" spans="2:78" s="149" customFormat="1" ht="27" customHeight="1">
      <c r="B144" s="150" t="s">
        <v>4</v>
      </c>
      <c r="C144" s="151" t="str">
        <f aca="true" t="shared" si="96" ref="C144:C152">C32</f>
        <v>Jānis Kalnēvics</v>
      </c>
      <c r="D144" s="151" t="str">
        <f>C31</f>
        <v>Eduards Paķis</v>
      </c>
      <c r="E144" s="152">
        <v>4</v>
      </c>
      <c r="F144" s="153" t="s">
        <v>19</v>
      </c>
      <c r="G144" s="154">
        <v>2</v>
      </c>
      <c r="H144" s="155"/>
      <c r="I144" s="156">
        <f t="shared" si="85"/>
        <v>4</v>
      </c>
      <c r="J144" s="157">
        <f aca="true" t="shared" si="97" ref="J144:J151">IF(E144&gt;G144,1,0)</f>
        <v>1</v>
      </c>
      <c r="K144" s="157">
        <f aca="true" t="shared" si="98" ref="K144:K151">IF(E144="",0,(IF(E144=G144,1,0)))</f>
        <v>0</v>
      </c>
      <c r="L144" s="157">
        <f aca="true" t="shared" si="99" ref="L144:L151">IF(E144&lt;G144,1,0)</f>
        <v>0</v>
      </c>
      <c r="M144" s="157">
        <f t="shared" si="86"/>
        <v>0</v>
      </c>
      <c r="N144" s="157">
        <f t="shared" si="87"/>
        <v>1</v>
      </c>
      <c r="O144" s="157"/>
      <c r="P144" s="158"/>
      <c r="BR144" s="172"/>
      <c r="BS144" s="172"/>
      <c r="BT144" s="172"/>
      <c r="BU144" s="172"/>
      <c r="BV144" s="172"/>
      <c r="BW144" s="172"/>
      <c r="BX144" s="172"/>
      <c r="BY144" s="172"/>
      <c r="BZ144" s="172"/>
    </row>
    <row r="145" spans="2:78" s="149" customFormat="1" ht="27" customHeight="1">
      <c r="B145" s="150" t="s">
        <v>1</v>
      </c>
      <c r="C145" s="151" t="str">
        <f t="shared" si="96"/>
        <v>Ēriks Kuharjonoks</v>
      </c>
      <c r="D145" s="151" t="str">
        <f>C30</f>
        <v>Egīls Belševics</v>
      </c>
      <c r="E145" s="152">
        <v>3</v>
      </c>
      <c r="F145" s="153" t="s">
        <v>19</v>
      </c>
      <c r="G145" s="154">
        <v>3</v>
      </c>
      <c r="H145" s="155"/>
      <c r="I145" s="156">
        <f t="shared" si="85"/>
        <v>3</v>
      </c>
      <c r="J145" s="157">
        <f t="shared" si="97"/>
        <v>0</v>
      </c>
      <c r="K145" s="157">
        <f t="shared" si="98"/>
        <v>1</v>
      </c>
      <c r="L145" s="157">
        <f t="shared" si="99"/>
        <v>0</v>
      </c>
      <c r="M145" s="157">
        <f t="shared" si="86"/>
        <v>1</v>
      </c>
      <c r="N145" s="157">
        <f t="shared" si="87"/>
        <v>0</v>
      </c>
      <c r="O145" s="157"/>
      <c r="P145" s="158"/>
      <c r="BR145" s="172"/>
      <c r="BS145" s="172"/>
      <c r="BT145" s="172"/>
      <c r="BU145" s="172"/>
      <c r="BV145" s="172"/>
      <c r="BW145" s="172"/>
      <c r="BX145" s="172"/>
      <c r="BY145" s="172"/>
      <c r="BZ145" s="172"/>
    </row>
    <row r="146" spans="2:78" s="149" customFormat="1" ht="27" customHeight="1">
      <c r="B146" s="150" t="s">
        <v>2</v>
      </c>
      <c r="C146" s="151" t="str">
        <f t="shared" si="96"/>
        <v>Oļegs Kricaks</v>
      </c>
      <c r="D146" s="151" t="str">
        <f>C29</f>
        <v>Sandis Kadakovskis</v>
      </c>
      <c r="E146" s="152">
        <v>0</v>
      </c>
      <c r="F146" s="159" t="s">
        <v>19</v>
      </c>
      <c r="G146" s="154">
        <v>7</v>
      </c>
      <c r="H146" s="155"/>
      <c r="I146" s="156">
        <f t="shared" si="85"/>
        <v>0</v>
      </c>
      <c r="J146" s="157">
        <f t="shared" si="97"/>
        <v>0</v>
      </c>
      <c r="K146" s="157">
        <f t="shared" si="98"/>
        <v>0</v>
      </c>
      <c r="L146" s="157">
        <f t="shared" si="99"/>
        <v>1</v>
      </c>
      <c r="M146" s="157">
        <f t="shared" si="86"/>
        <v>0</v>
      </c>
      <c r="N146" s="157">
        <f t="shared" si="87"/>
        <v>0</v>
      </c>
      <c r="O146" s="157"/>
      <c r="P146" s="158"/>
      <c r="BR146" s="172"/>
      <c r="BS146" s="172"/>
      <c r="BT146" s="172"/>
      <c r="BU146" s="172"/>
      <c r="BV146" s="172"/>
      <c r="BW146" s="172"/>
      <c r="BX146" s="172"/>
      <c r="BY146" s="172"/>
      <c r="BZ146" s="172"/>
    </row>
    <row r="147" spans="2:78" s="149" customFormat="1" ht="27" customHeight="1">
      <c r="B147" s="150" t="s">
        <v>3</v>
      </c>
      <c r="C147" s="151" t="str">
        <f t="shared" si="96"/>
        <v>Ilze Zuce-Tenča</v>
      </c>
      <c r="D147" s="151" t="str">
        <f>C28</f>
        <v>Artūrs Verčins</v>
      </c>
      <c r="E147" s="152">
        <v>1</v>
      </c>
      <c r="F147" s="159" t="s">
        <v>19</v>
      </c>
      <c r="G147" s="154">
        <v>5</v>
      </c>
      <c r="H147" s="155"/>
      <c r="I147" s="156">
        <f t="shared" si="85"/>
        <v>1</v>
      </c>
      <c r="J147" s="157">
        <f t="shared" si="97"/>
        <v>0</v>
      </c>
      <c r="K147" s="157">
        <f t="shared" si="98"/>
        <v>0</v>
      </c>
      <c r="L147" s="157">
        <f t="shared" si="99"/>
        <v>1</v>
      </c>
      <c r="M147" s="157">
        <f t="shared" si="86"/>
        <v>0</v>
      </c>
      <c r="N147" s="157">
        <f t="shared" si="87"/>
        <v>0</v>
      </c>
      <c r="O147" s="157"/>
      <c r="P147" s="158"/>
      <c r="BR147" s="172"/>
      <c r="BS147" s="172"/>
      <c r="BT147" s="172"/>
      <c r="BU147" s="172"/>
      <c r="BV147" s="172"/>
      <c r="BW147" s="172"/>
      <c r="BX147" s="172"/>
      <c r="BY147" s="172"/>
      <c r="BZ147" s="172"/>
    </row>
    <row r="148" spans="2:78" s="149" customFormat="1" ht="27" customHeight="1">
      <c r="B148" s="150" t="s">
        <v>27</v>
      </c>
      <c r="C148" s="151" t="str">
        <f t="shared" si="96"/>
        <v>Kristaps Vavers</v>
      </c>
      <c r="D148" s="151" t="str">
        <f>C27</f>
        <v>Mikus Saulītis</v>
      </c>
      <c r="E148" s="152">
        <v>3</v>
      </c>
      <c r="F148" s="159" t="s">
        <v>19</v>
      </c>
      <c r="G148" s="154">
        <v>2</v>
      </c>
      <c r="H148" s="155"/>
      <c r="I148" s="156">
        <f t="shared" si="85"/>
        <v>3</v>
      </c>
      <c r="J148" s="157">
        <f t="shared" si="97"/>
        <v>1</v>
      </c>
      <c r="K148" s="157">
        <f t="shared" si="98"/>
        <v>0</v>
      </c>
      <c r="L148" s="157">
        <f t="shared" si="99"/>
        <v>0</v>
      </c>
      <c r="M148" s="157">
        <f t="shared" si="86"/>
        <v>0</v>
      </c>
      <c r="N148" s="157">
        <f t="shared" si="87"/>
        <v>1</v>
      </c>
      <c r="O148" s="157"/>
      <c r="P148" s="158"/>
      <c r="BR148" s="172"/>
      <c r="BS148" s="172"/>
      <c r="BT148" s="172"/>
      <c r="BU148" s="172"/>
      <c r="BV148" s="172"/>
      <c r="BW148" s="172"/>
      <c r="BX148" s="172"/>
      <c r="BY148" s="172"/>
      <c r="BZ148" s="172"/>
    </row>
    <row r="149" spans="2:78" s="149" customFormat="1" ht="27" customHeight="1">
      <c r="B149" s="150" t="s">
        <v>32</v>
      </c>
      <c r="C149" s="151" t="str">
        <f t="shared" si="96"/>
        <v>Rihards Gals</v>
      </c>
      <c r="D149" s="151" t="str">
        <f>C26</f>
        <v>Edijs Treigūts</v>
      </c>
      <c r="E149" s="152">
        <v>1</v>
      </c>
      <c r="F149" s="159" t="s">
        <v>19</v>
      </c>
      <c r="G149" s="154">
        <v>6</v>
      </c>
      <c r="H149" s="155"/>
      <c r="I149" s="156">
        <f t="shared" si="85"/>
        <v>1</v>
      </c>
      <c r="J149" s="157">
        <f t="shared" si="97"/>
        <v>0</v>
      </c>
      <c r="K149" s="157">
        <f t="shared" si="98"/>
        <v>0</v>
      </c>
      <c r="L149" s="157">
        <f t="shared" si="99"/>
        <v>1</v>
      </c>
      <c r="M149" s="157">
        <f t="shared" si="86"/>
        <v>0</v>
      </c>
      <c r="N149" s="157">
        <f t="shared" si="87"/>
        <v>0</v>
      </c>
      <c r="O149" s="157"/>
      <c r="P149" s="158"/>
      <c r="BR149" s="172"/>
      <c r="BS149" s="172"/>
      <c r="BT149" s="172"/>
      <c r="BU149" s="172"/>
      <c r="BV149" s="172"/>
      <c r="BW149" s="172"/>
      <c r="BX149" s="172"/>
      <c r="BY149" s="172"/>
      <c r="BZ149" s="172"/>
    </row>
    <row r="150" spans="2:78" s="149" customFormat="1" ht="27" customHeight="1">
      <c r="B150" s="150" t="s">
        <v>35</v>
      </c>
      <c r="C150" s="151" t="str">
        <f t="shared" si="96"/>
        <v>Viesturs Šmits</v>
      </c>
      <c r="D150" s="151" t="str">
        <f>C25</f>
        <v>Valts Smagars</v>
      </c>
      <c r="E150" s="152">
        <v>1</v>
      </c>
      <c r="F150" s="159" t="s">
        <v>19</v>
      </c>
      <c r="G150" s="154">
        <v>12</v>
      </c>
      <c r="H150" s="155"/>
      <c r="I150" s="156">
        <f t="shared" si="85"/>
        <v>1</v>
      </c>
      <c r="J150" s="157">
        <f t="shared" si="97"/>
        <v>0</v>
      </c>
      <c r="K150" s="157">
        <f t="shared" si="98"/>
        <v>0</v>
      </c>
      <c r="L150" s="157">
        <f t="shared" si="99"/>
        <v>1</v>
      </c>
      <c r="M150" s="157">
        <f t="shared" si="86"/>
        <v>0</v>
      </c>
      <c r="N150" s="157">
        <f t="shared" si="87"/>
        <v>0</v>
      </c>
      <c r="O150" s="157"/>
      <c r="P150" s="158"/>
      <c r="BR150" s="172"/>
      <c r="BS150" s="172"/>
      <c r="BT150" s="172"/>
      <c r="BU150" s="172"/>
      <c r="BV150" s="172"/>
      <c r="BW150" s="172"/>
      <c r="BX150" s="172"/>
      <c r="BY150" s="172"/>
      <c r="BZ150" s="172"/>
    </row>
    <row r="151" spans="2:78" s="149" customFormat="1" ht="27" customHeight="1" thickBot="1">
      <c r="B151" s="161" t="s">
        <v>41</v>
      </c>
      <c r="C151" s="162" t="str">
        <f t="shared" si="96"/>
        <v>Marks Bumbuls</v>
      </c>
      <c r="D151" s="163" t="str">
        <f>C24</f>
        <v>Edgars Caics</v>
      </c>
      <c r="E151" s="164">
        <v>0</v>
      </c>
      <c r="F151" s="165" t="s">
        <v>19</v>
      </c>
      <c r="G151" s="166">
        <v>16</v>
      </c>
      <c r="H151" s="155"/>
      <c r="I151" s="156">
        <f t="shared" si="85"/>
        <v>0</v>
      </c>
      <c r="J151" s="157">
        <f t="shared" si="97"/>
        <v>0</v>
      </c>
      <c r="K151" s="157">
        <f t="shared" si="98"/>
        <v>0</v>
      </c>
      <c r="L151" s="157">
        <f t="shared" si="99"/>
        <v>1</v>
      </c>
      <c r="M151" s="157">
        <f t="shared" si="86"/>
        <v>0</v>
      </c>
      <c r="N151" s="157">
        <f t="shared" si="87"/>
        <v>0</v>
      </c>
      <c r="O151" s="157"/>
      <c r="P151" s="158"/>
      <c r="BR151" s="172"/>
      <c r="BS151" s="172"/>
      <c r="BT151" s="172"/>
      <c r="BU151" s="172"/>
      <c r="BV151" s="172"/>
      <c r="BW151" s="172"/>
      <c r="BX151" s="172"/>
      <c r="BY151" s="172"/>
      <c r="BZ151" s="172"/>
    </row>
    <row r="152" spans="2:78" s="124" customFormat="1" ht="12.75">
      <c r="B152" s="124" t="s">
        <v>0</v>
      </c>
      <c r="C152" s="303" t="str">
        <f t="shared" si="96"/>
        <v>Andis Grīnbergs</v>
      </c>
      <c r="D152" s="303"/>
      <c r="E152" s="130"/>
      <c r="F152" s="125"/>
      <c r="G152" s="131"/>
      <c r="H152" s="126"/>
      <c r="I152" s="127"/>
      <c r="J152" s="128"/>
      <c r="K152" s="128"/>
      <c r="L152" s="128"/>
      <c r="M152" s="128"/>
      <c r="N152" s="128"/>
      <c r="O152" s="128"/>
      <c r="P152" s="129"/>
      <c r="BR152" s="141"/>
      <c r="BS152" s="141"/>
      <c r="BT152" s="141"/>
      <c r="BU152" s="141"/>
      <c r="BV152" s="141"/>
      <c r="BW152" s="141"/>
      <c r="BX152" s="141"/>
      <c r="BY152" s="141"/>
      <c r="BZ152" s="141"/>
    </row>
    <row r="153" spans="5:78" s="124" customFormat="1" ht="13.5" thickBot="1">
      <c r="E153" s="130"/>
      <c r="F153" s="134"/>
      <c r="G153" s="131"/>
      <c r="H153" s="126"/>
      <c r="I153" s="127"/>
      <c r="J153" s="128"/>
      <c r="K153" s="128"/>
      <c r="L153" s="128"/>
      <c r="M153" s="128"/>
      <c r="N153" s="128"/>
      <c r="O153" s="128"/>
      <c r="P153" s="129"/>
      <c r="BR153" s="141"/>
      <c r="BS153" s="141"/>
      <c r="BT153" s="141"/>
      <c r="BU153" s="141"/>
      <c r="BV153" s="141"/>
      <c r="BW153" s="141"/>
      <c r="BX153" s="141"/>
      <c r="BY153" s="141"/>
      <c r="BZ153" s="141"/>
    </row>
    <row r="154" spans="2:78" s="116" customFormat="1" ht="12.75">
      <c r="B154" s="117" t="s">
        <v>29</v>
      </c>
      <c r="C154" s="118" t="s">
        <v>14</v>
      </c>
      <c r="D154" s="118" t="s">
        <v>15</v>
      </c>
      <c r="E154" s="301" t="s">
        <v>16</v>
      </c>
      <c r="F154" s="301"/>
      <c r="G154" s="302"/>
      <c r="H154" s="119"/>
      <c r="I154" s="127"/>
      <c r="J154" s="128"/>
      <c r="K154" s="128"/>
      <c r="L154" s="128"/>
      <c r="M154" s="128"/>
      <c r="N154" s="128"/>
      <c r="O154" s="121"/>
      <c r="P154" s="133"/>
      <c r="R154" s="124"/>
      <c r="S154" s="124"/>
      <c r="BR154" s="133"/>
      <c r="BS154" s="133"/>
      <c r="BT154" s="133"/>
      <c r="BU154" s="133"/>
      <c r="BV154" s="133"/>
      <c r="BW154" s="133"/>
      <c r="BX154" s="133"/>
      <c r="BY154" s="133"/>
      <c r="BZ154" s="133"/>
    </row>
    <row r="155" spans="2:78" s="149" customFormat="1" ht="27" customHeight="1">
      <c r="B155" s="150" t="s">
        <v>4</v>
      </c>
      <c r="C155" s="151" t="str">
        <f aca="true" t="shared" si="100" ref="C155:C163">C31</f>
        <v>Eduards Paķis</v>
      </c>
      <c r="D155" s="151" t="str">
        <f>C30</f>
        <v>Egīls Belševics</v>
      </c>
      <c r="E155" s="152">
        <v>3</v>
      </c>
      <c r="F155" s="153" t="s">
        <v>19</v>
      </c>
      <c r="G155" s="154">
        <v>4</v>
      </c>
      <c r="H155" s="155"/>
      <c r="I155" s="156">
        <f t="shared" si="85"/>
        <v>3</v>
      </c>
      <c r="J155" s="157">
        <f aca="true" t="shared" si="101" ref="J155:J162">IF(E155&gt;G155,1,0)</f>
        <v>0</v>
      </c>
      <c r="K155" s="157">
        <f aca="true" t="shared" si="102" ref="K155:K162">IF(E155="",0,(IF(E155=G155,1,0)))</f>
        <v>0</v>
      </c>
      <c r="L155" s="157">
        <f aca="true" t="shared" si="103" ref="L155:L162">IF(E155&lt;G155,1,0)</f>
        <v>1</v>
      </c>
      <c r="M155" s="157">
        <f t="shared" si="86"/>
        <v>0</v>
      </c>
      <c r="N155" s="157">
        <f t="shared" si="87"/>
        <v>0</v>
      </c>
      <c r="O155" s="157"/>
      <c r="P155" s="158"/>
      <c r="BR155" s="172"/>
      <c r="BS155" s="172"/>
      <c r="BT155" s="172"/>
      <c r="BU155" s="172"/>
      <c r="BV155" s="172"/>
      <c r="BW155" s="172"/>
      <c r="BX155" s="172"/>
      <c r="BY155" s="172"/>
      <c r="BZ155" s="172"/>
    </row>
    <row r="156" spans="2:78" s="149" customFormat="1" ht="27" customHeight="1">
      <c r="B156" s="150" t="s">
        <v>1</v>
      </c>
      <c r="C156" s="151" t="str">
        <f t="shared" si="100"/>
        <v>Jānis Kalnēvics</v>
      </c>
      <c r="D156" s="151" t="str">
        <f>C29</f>
        <v>Sandis Kadakovskis</v>
      </c>
      <c r="E156" s="152">
        <v>2</v>
      </c>
      <c r="F156" s="153" t="s">
        <v>19</v>
      </c>
      <c r="G156" s="154">
        <v>3</v>
      </c>
      <c r="H156" s="155"/>
      <c r="I156" s="156">
        <f t="shared" si="85"/>
        <v>2</v>
      </c>
      <c r="J156" s="157">
        <f t="shared" si="101"/>
        <v>0</v>
      </c>
      <c r="K156" s="157">
        <f t="shared" si="102"/>
        <v>0</v>
      </c>
      <c r="L156" s="157">
        <f t="shared" si="103"/>
        <v>1</v>
      </c>
      <c r="M156" s="157">
        <f t="shared" si="86"/>
        <v>0</v>
      </c>
      <c r="N156" s="157">
        <f t="shared" si="87"/>
        <v>0</v>
      </c>
      <c r="O156" s="157"/>
      <c r="P156" s="158"/>
      <c r="BR156" s="172"/>
      <c r="BS156" s="172"/>
      <c r="BT156" s="172"/>
      <c r="BU156" s="172"/>
      <c r="BV156" s="172"/>
      <c r="BW156" s="172"/>
      <c r="BX156" s="172"/>
      <c r="BY156" s="172"/>
      <c r="BZ156" s="172"/>
    </row>
    <row r="157" spans="2:78" s="149" customFormat="1" ht="27" customHeight="1">
      <c r="B157" s="150" t="s">
        <v>2</v>
      </c>
      <c r="C157" s="151" t="str">
        <f t="shared" si="100"/>
        <v>Ēriks Kuharjonoks</v>
      </c>
      <c r="D157" s="151" t="str">
        <f>C28</f>
        <v>Artūrs Verčins</v>
      </c>
      <c r="E157" s="152">
        <v>1</v>
      </c>
      <c r="F157" s="159" t="s">
        <v>19</v>
      </c>
      <c r="G157" s="154">
        <v>4</v>
      </c>
      <c r="H157" s="155"/>
      <c r="I157" s="156">
        <f t="shared" si="85"/>
        <v>1</v>
      </c>
      <c r="J157" s="157">
        <f t="shared" si="101"/>
        <v>0</v>
      </c>
      <c r="K157" s="157">
        <f t="shared" si="102"/>
        <v>0</v>
      </c>
      <c r="L157" s="157">
        <f t="shared" si="103"/>
        <v>1</v>
      </c>
      <c r="M157" s="157">
        <f t="shared" si="86"/>
        <v>0</v>
      </c>
      <c r="N157" s="157">
        <f t="shared" si="87"/>
        <v>0</v>
      </c>
      <c r="O157" s="157"/>
      <c r="P157" s="158"/>
      <c r="BR157" s="172"/>
      <c r="BS157" s="172"/>
      <c r="BT157" s="172"/>
      <c r="BU157" s="172"/>
      <c r="BV157" s="172"/>
      <c r="BW157" s="172"/>
      <c r="BX157" s="172"/>
      <c r="BY157" s="172"/>
      <c r="BZ157" s="172"/>
    </row>
    <row r="158" spans="2:78" s="149" customFormat="1" ht="27" customHeight="1">
      <c r="B158" s="150" t="s">
        <v>3</v>
      </c>
      <c r="C158" s="151" t="str">
        <f t="shared" si="100"/>
        <v>Oļegs Kricaks</v>
      </c>
      <c r="D158" s="151" t="str">
        <f>C27</f>
        <v>Mikus Saulītis</v>
      </c>
      <c r="E158" s="152">
        <v>0</v>
      </c>
      <c r="F158" s="159" t="s">
        <v>19</v>
      </c>
      <c r="G158" s="154">
        <v>5</v>
      </c>
      <c r="H158" s="155"/>
      <c r="I158" s="156">
        <f t="shared" si="85"/>
        <v>0</v>
      </c>
      <c r="J158" s="157">
        <f t="shared" si="101"/>
        <v>0</v>
      </c>
      <c r="K158" s="157">
        <f t="shared" si="102"/>
        <v>0</v>
      </c>
      <c r="L158" s="157">
        <f t="shared" si="103"/>
        <v>1</v>
      </c>
      <c r="M158" s="157">
        <f t="shared" si="86"/>
        <v>0</v>
      </c>
      <c r="N158" s="157">
        <f t="shared" si="87"/>
        <v>0</v>
      </c>
      <c r="O158" s="157"/>
      <c r="P158" s="158"/>
      <c r="BR158" s="172"/>
      <c r="BS158" s="172"/>
      <c r="BT158" s="172"/>
      <c r="BU158" s="172"/>
      <c r="BV158" s="172"/>
      <c r="BW158" s="172"/>
      <c r="BX158" s="172"/>
      <c r="BY158" s="172"/>
      <c r="BZ158" s="172"/>
    </row>
    <row r="159" spans="2:78" s="149" customFormat="1" ht="27" customHeight="1">
      <c r="B159" s="150" t="s">
        <v>27</v>
      </c>
      <c r="C159" s="151" t="str">
        <f t="shared" si="100"/>
        <v>Ilze Zuce-Tenča</v>
      </c>
      <c r="D159" s="151" t="str">
        <f>C26</f>
        <v>Edijs Treigūts</v>
      </c>
      <c r="E159" s="152">
        <v>1</v>
      </c>
      <c r="F159" s="159" t="s">
        <v>19</v>
      </c>
      <c r="G159" s="154">
        <v>5</v>
      </c>
      <c r="H159" s="155"/>
      <c r="I159" s="156">
        <f t="shared" si="85"/>
        <v>1</v>
      </c>
      <c r="J159" s="157">
        <f t="shared" si="101"/>
        <v>0</v>
      </c>
      <c r="K159" s="157">
        <f t="shared" si="102"/>
        <v>0</v>
      </c>
      <c r="L159" s="157">
        <f t="shared" si="103"/>
        <v>1</v>
      </c>
      <c r="M159" s="157">
        <f t="shared" si="86"/>
        <v>0</v>
      </c>
      <c r="N159" s="157">
        <f t="shared" si="87"/>
        <v>0</v>
      </c>
      <c r="O159" s="157"/>
      <c r="P159" s="158"/>
      <c r="BR159" s="172"/>
      <c r="BS159" s="172"/>
      <c r="BT159" s="172"/>
      <c r="BU159" s="172"/>
      <c r="BV159" s="172"/>
      <c r="BW159" s="172"/>
      <c r="BX159" s="172"/>
      <c r="BY159" s="172"/>
      <c r="BZ159" s="172"/>
    </row>
    <row r="160" spans="2:78" s="149" customFormat="1" ht="27" customHeight="1">
      <c r="B160" s="150" t="s">
        <v>32</v>
      </c>
      <c r="C160" s="151" t="str">
        <f t="shared" si="100"/>
        <v>Kristaps Vavers</v>
      </c>
      <c r="D160" s="151" t="str">
        <f>C25</f>
        <v>Valts Smagars</v>
      </c>
      <c r="E160" s="152">
        <v>1</v>
      </c>
      <c r="F160" s="159" t="s">
        <v>19</v>
      </c>
      <c r="G160" s="154">
        <v>9</v>
      </c>
      <c r="H160" s="155"/>
      <c r="I160" s="156">
        <f t="shared" si="85"/>
        <v>1</v>
      </c>
      <c r="J160" s="157">
        <f t="shared" si="101"/>
        <v>0</v>
      </c>
      <c r="K160" s="157">
        <f t="shared" si="102"/>
        <v>0</v>
      </c>
      <c r="L160" s="157">
        <f t="shared" si="103"/>
        <v>1</v>
      </c>
      <c r="M160" s="157">
        <f t="shared" si="86"/>
        <v>0</v>
      </c>
      <c r="N160" s="157">
        <f t="shared" si="87"/>
        <v>0</v>
      </c>
      <c r="O160" s="157"/>
      <c r="P160" s="158"/>
      <c r="BR160" s="172"/>
      <c r="BS160" s="172"/>
      <c r="BT160" s="172"/>
      <c r="BU160" s="172"/>
      <c r="BV160" s="172"/>
      <c r="BW160" s="172"/>
      <c r="BX160" s="172"/>
      <c r="BY160" s="172"/>
      <c r="BZ160" s="172"/>
    </row>
    <row r="161" spans="2:78" s="149" customFormat="1" ht="27" customHeight="1">
      <c r="B161" s="150" t="s">
        <v>35</v>
      </c>
      <c r="C161" s="151" t="str">
        <f t="shared" si="100"/>
        <v>Rihards Gals</v>
      </c>
      <c r="D161" s="151" t="str">
        <f>C24</f>
        <v>Edgars Caics</v>
      </c>
      <c r="E161" s="152">
        <v>0</v>
      </c>
      <c r="F161" s="159" t="s">
        <v>19</v>
      </c>
      <c r="G161" s="154">
        <v>9</v>
      </c>
      <c r="H161" s="155"/>
      <c r="I161" s="156">
        <f t="shared" si="85"/>
        <v>0</v>
      </c>
      <c r="J161" s="157">
        <f t="shared" si="101"/>
        <v>0</v>
      </c>
      <c r="K161" s="157">
        <f t="shared" si="102"/>
        <v>0</v>
      </c>
      <c r="L161" s="157">
        <f t="shared" si="103"/>
        <v>1</v>
      </c>
      <c r="M161" s="157">
        <f t="shared" si="86"/>
        <v>0</v>
      </c>
      <c r="N161" s="157">
        <f t="shared" si="87"/>
        <v>0</v>
      </c>
      <c r="O161" s="157"/>
      <c r="P161" s="158"/>
      <c r="BR161" s="172"/>
      <c r="BS161" s="172"/>
      <c r="BT161" s="172"/>
      <c r="BU161" s="172"/>
      <c r="BV161" s="172"/>
      <c r="BW161" s="172"/>
      <c r="BX161" s="172"/>
      <c r="BY161" s="172"/>
      <c r="BZ161" s="172"/>
    </row>
    <row r="162" spans="2:78" s="149" customFormat="1" ht="27" customHeight="1" thickBot="1">
      <c r="B162" s="161" t="s">
        <v>41</v>
      </c>
      <c r="C162" s="162" t="str">
        <f t="shared" si="100"/>
        <v>Viesturs Šmits</v>
      </c>
      <c r="D162" s="162" t="str">
        <f>C40</f>
        <v>Andis Grīnbergs</v>
      </c>
      <c r="E162" s="164">
        <v>3</v>
      </c>
      <c r="F162" s="165" t="s">
        <v>19</v>
      </c>
      <c r="G162" s="166">
        <v>1</v>
      </c>
      <c r="H162" s="155"/>
      <c r="I162" s="156">
        <f t="shared" si="85"/>
        <v>3</v>
      </c>
      <c r="J162" s="157">
        <f t="shared" si="101"/>
        <v>1</v>
      </c>
      <c r="K162" s="157">
        <f t="shared" si="102"/>
        <v>0</v>
      </c>
      <c r="L162" s="157">
        <f t="shared" si="103"/>
        <v>0</v>
      </c>
      <c r="M162" s="157">
        <f t="shared" si="86"/>
        <v>0</v>
      </c>
      <c r="N162" s="157">
        <f t="shared" si="87"/>
        <v>1</v>
      </c>
      <c r="O162" s="157"/>
      <c r="P162" s="158"/>
      <c r="BR162" s="172"/>
      <c r="BS162" s="172"/>
      <c r="BT162" s="172"/>
      <c r="BU162" s="172"/>
      <c r="BV162" s="172"/>
      <c r="BW162" s="172"/>
      <c r="BX162" s="172"/>
      <c r="BY162" s="172"/>
      <c r="BZ162" s="172"/>
    </row>
    <row r="163" spans="2:78" s="124" customFormat="1" ht="12.75">
      <c r="B163" s="124" t="s">
        <v>0</v>
      </c>
      <c r="C163" s="303" t="str">
        <f t="shared" si="100"/>
        <v>Marks Bumbuls</v>
      </c>
      <c r="D163" s="303"/>
      <c r="E163" s="130"/>
      <c r="F163" s="125"/>
      <c r="G163" s="131"/>
      <c r="H163" s="126"/>
      <c r="I163" s="127"/>
      <c r="J163" s="128"/>
      <c r="K163" s="128"/>
      <c r="L163" s="128"/>
      <c r="M163" s="128"/>
      <c r="N163" s="128"/>
      <c r="O163" s="128"/>
      <c r="P163" s="129"/>
      <c r="BR163" s="141"/>
      <c r="BS163" s="141"/>
      <c r="BT163" s="141"/>
      <c r="BU163" s="141"/>
      <c r="BV163" s="141"/>
      <c r="BW163" s="141"/>
      <c r="BX163" s="141"/>
      <c r="BY163" s="141"/>
      <c r="BZ163" s="141"/>
    </row>
    <row r="164" spans="5:78" s="124" customFormat="1" ht="13.5" thickBot="1">
      <c r="E164" s="130"/>
      <c r="F164" s="134"/>
      <c r="G164" s="131"/>
      <c r="H164" s="126"/>
      <c r="I164" s="127"/>
      <c r="J164" s="128"/>
      <c r="K164" s="128"/>
      <c r="L164" s="128"/>
      <c r="M164" s="128"/>
      <c r="N164" s="128"/>
      <c r="O164" s="128"/>
      <c r="P164" s="129"/>
      <c r="BR164" s="141"/>
      <c r="BS164" s="141"/>
      <c r="BT164" s="141"/>
      <c r="BU164" s="141"/>
      <c r="BV164" s="141"/>
      <c r="BW164" s="141"/>
      <c r="BX164" s="141"/>
      <c r="BY164" s="141"/>
      <c r="BZ164" s="141"/>
    </row>
    <row r="165" spans="2:78" s="116" customFormat="1" ht="12.75">
      <c r="B165" s="117" t="s">
        <v>30</v>
      </c>
      <c r="C165" s="118" t="s">
        <v>14</v>
      </c>
      <c r="D165" s="118" t="s">
        <v>15</v>
      </c>
      <c r="E165" s="301" t="s">
        <v>16</v>
      </c>
      <c r="F165" s="301"/>
      <c r="G165" s="302"/>
      <c r="H165" s="119"/>
      <c r="I165" s="127"/>
      <c r="J165" s="128"/>
      <c r="K165" s="128"/>
      <c r="L165" s="128"/>
      <c r="M165" s="128"/>
      <c r="N165" s="128"/>
      <c r="O165" s="121"/>
      <c r="P165" s="133"/>
      <c r="R165" s="124"/>
      <c r="S165" s="124"/>
      <c r="BR165" s="133"/>
      <c r="BS165" s="133"/>
      <c r="BT165" s="133"/>
      <c r="BU165" s="133"/>
      <c r="BV165" s="133"/>
      <c r="BW165" s="133"/>
      <c r="BX165" s="133"/>
      <c r="BY165" s="133"/>
      <c r="BZ165" s="133"/>
    </row>
    <row r="166" spans="2:78" s="149" customFormat="1" ht="27" customHeight="1">
      <c r="B166" s="150" t="s">
        <v>4</v>
      </c>
      <c r="C166" s="151" t="str">
        <f aca="true" t="shared" si="104" ref="C166:C174">C30</f>
        <v>Egīls Belševics</v>
      </c>
      <c r="D166" s="151" t="str">
        <f>C29</f>
        <v>Sandis Kadakovskis</v>
      </c>
      <c r="E166" s="152">
        <v>1</v>
      </c>
      <c r="F166" s="153" t="s">
        <v>19</v>
      </c>
      <c r="G166" s="154">
        <v>4</v>
      </c>
      <c r="H166" s="155"/>
      <c r="I166" s="156">
        <f t="shared" si="85"/>
        <v>1</v>
      </c>
      <c r="J166" s="157">
        <f aca="true" t="shared" si="105" ref="J166:J173">IF(E166&gt;G166,1,0)</f>
        <v>0</v>
      </c>
      <c r="K166" s="157">
        <f aca="true" t="shared" si="106" ref="K166:K173">IF(E166="",0,(IF(E166=G166,1,0)))</f>
        <v>0</v>
      </c>
      <c r="L166" s="157">
        <f aca="true" t="shared" si="107" ref="L166:L173">IF(E166&lt;G166,1,0)</f>
        <v>1</v>
      </c>
      <c r="M166" s="157">
        <f t="shared" si="86"/>
        <v>0</v>
      </c>
      <c r="N166" s="157">
        <f t="shared" si="87"/>
        <v>0</v>
      </c>
      <c r="O166" s="157"/>
      <c r="P166" s="158"/>
      <c r="BR166" s="172"/>
      <c r="BS166" s="172"/>
      <c r="BT166" s="172"/>
      <c r="BU166" s="172"/>
      <c r="BV166" s="172"/>
      <c r="BW166" s="172"/>
      <c r="BX166" s="172"/>
      <c r="BY166" s="172"/>
      <c r="BZ166" s="172"/>
    </row>
    <row r="167" spans="2:78" s="149" customFormat="1" ht="27" customHeight="1">
      <c r="B167" s="150" t="s">
        <v>1</v>
      </c>
      <c r="C167" s="151" t="str">
        <f t="shared" si="104"/>
        <v>Eduards Paķis</v>
      </c>
      <c r="D167" s="151" t="str">
        <f>C28</f>
        <v>Artūrs Verčins</v>
      </c>
      <c r="E167" s="152">
        <v>1</v>
      </c>
      <c r="F167" s="153" t="s">
        <v>19</v>
      </c>
      <c r="G167" s="154">
        <v>10</v>
      </c>
      <c r="H167" s="155"/>
      <c r="I167" s="156">
        <f t="shared" si="85"/>
        <v>1</v>
      </c>
      <c r="J167" s="157">
        <f t="shared" si="105"/>
        <v>0</v>
      </c>
      <c r="K167" s="157">
        <f t="shared" si="106"/>
        <v>0</v>
      </c>
      <c r="L167" s="157">
        <f t="shared" si="107"/>
        <v>1</v>
      </c>
      <c r="M167" s="157">
        <f t="shared" si="86"/>
        <v>0</v>
      </c>
      <c r="N167" s="157">
        <f t="shared" si="87"/>
        <v>0</v>
      </c>
      <c r="O167" s="157"/>
      <c r="P167" s="158"/>
      <c r="BR167" s="172"/>
      <c r="BS167" s="172"/>
      <c r="BT167" s="172"/>
      <c r="BU167" s="172"/>
      <c r="BV167" s="172"/>
      <c r="BW167" s="172"/>
      <c r="BX167" s="172"/>
      <c r="BY167" s="172"/>
      <c r="BZ167" s="172"/>
    </row>
    <row r="168" spans="2:78" s="149" customFormat="1" ht="27" customHeight="1">
      <c r="B168" s="150" t="s">
        <v>2</v>
      </c>
      <c r="C168" s="151" t="str">
        <f t="shared" si="104"/>
        <v>Jānis Kalnēvics</v>
      </c>
      <c r="D168" s="151" t="str">
        <f>C27</f>
        <v>Mikus Saulītis</v>
      </c>
      <c r="E168" s="152">
        <v>3</v>
      </c>
      <c r="F168" s="159" t="s">
        <v>19</v>
      </c>
      <c r="G168" s="154">
        <v>1</v>
      </c>
      <c r="H168" s="155"/>
      <c r="I168" s="156">
        <f t="shared" si="85"/>
        <v>3</v>
      </c>
      <c r="J168" s="157">
        <f t="shared" si="105"/>
        <v>1</v>
      </c>
      <c r="K168" s="157">
        <f t="shared" si="106"/>
        <v>0</v>
      </c>
      <c r="L168" s="157">
        <f t="shared" si="107"/>
        <v>0</v>
      </c>
      <c r="M168" s="157">
        <f t="shared" si="86"/>
        <v>0</v>
      </c>
      <c r="N168" s="157">
        <f t="shared" si="87"/>
        <v>1</v>
      </c>
      <c r="O168" s="157"/>
      <c r="P168" s="158"/>
      <c r="BR168" s="172"/>
      <c r="BS168" s="172"/>
      <c r="BT168" s="172"/>
      <c r="BU168" s="172"/>
      <c r="BV168" s="172"/>
      <c r="BW168" s="172"/>
      <c r="BX168" s="172"/>
      <c r="BY168" s="172"/>
      <c r="BZ168" s="172"/>
    </row>
    <row r="169" spans="2:78" s="149" customFormat="1" ht="27" customHeight="1">
      <c r="B169" s="150" t="s">
        <v>3</v>
      </c>
      <c r="C169" s="151" t="str">
        <f t="shared" si="104"/>
        <v>Ēriks Kuharjonoks</v>
      </c>
      <c r="D169" s="151" t="str">
        <f>C26</f>
        <v>Edijs Treigūts</v>
      </c>
      <c r="E169" s="152">
        <v>2</v>
      </c>
      <c r="F169" s="159" t="s">
        <v>19</v>
      </c>
      <c r="G169" s="154">
        <v>5</v>
      </c>
      <c r="H169" s="155"/>
      <c r="I169" s="156">
        <f t="shared" si="85"/>
        <v>2</v>
      </c>
      <c r="J169" s="157">
        <f t="shared" si="105"/>
        <v>0</v>
      </c>
      <c r="K169" s="157">
        <f t="shared" si="106"/>
        <v>0</v>
      </c>
      <c r="L169" s="157">
        <f t="shared" si="107"/>
        <v>1</v>
      </c>
      <c r="M169" s="157">
        <f t="shared" si="86"/>
        <v>0</v>
      </c>
      <c r="N169" s="157">
        <f t="shared" si="87"/>
        <v>0</v>
      </c>
      <c r="O169" s="157"/>
      <c r="P169" s="158"/>
      <c r="BR169" s="172"/>
      <c r="BS169" s="172"/>
      <c r="BT169" s="172"/>
      <c r="BU169" s="172"/>
      <c r="BV169" s="172"/>
      <c r="BW169" s="172"/>
      <c r="BX169" s="172"/>
      <c r="BY169" s="172"/>
      <c r="BZ169" s="172"/>
    </row>
    <row r="170" spans="2:78" s="149" customFormat="1" ht="27" customHeight="1">
      <c r="B170" s="150" t="s">
        <v>27</v>
      </c>
      <c r="C170" s="151" t="str">
        <f t="shared" si="104"/>
        <v>Oļegs Kricaks</v>
      </c>
      <c r="D170" s="151" t="str">
        <f>C25</f>
        <v>Valts Smagars</v>
      </c>
      <c r="E170" s="152">
        <v>1</v>
      </c>
      <c r="F170" s="159" t="s">
        <v>19</v>
      </c>
      <c r="G170" s="154">
        <v>9</v>
      </c>
      <c r="H170" s="155"/>
      <c r="I170" s="156">
        <f t="shared" si="85"/>
        <v>1</v>
      </c>
      <c r="J170" s="157">
        <f t="shared" si="105"/>
        <v>0</v>
      </c>
      <c r="K170" s="157">
        <f t="shared" si="106"/>
        <v>0</v>
      </c>
      <c r="L170" s="157">
        <f t="shared" si="107"/>
        <v>1</v>
      </c>
      <c r="M170" s="157">
        <f t="shared" si="86"/>
        <v>0</v>
      </c>
      <c r="N170" s="157">
        <f t="shared" si="87"/>
        <v>0</v>
      </c>
      <c r="O170" s="157"/>
      <c r="P170" s="158"/>
      <c r="BR170" s="172"/>
      <c r="BS170" s="172"/>
      <c r="BT170" s="172"/>
      <c r="BU170" s="172"/>
      <c r="BV170" s="172"/>
      <c r="BW170" s="172"/>
      <c r="BX170" s="172"/>
      <c r="BY170" s="172"/>
      <c r="BZ170" s="172"/>
    </row>
    <row r="171" spans="2:78" s="149" customFormat="1" ht="27" customHeight="1">
      <c r="B171" s="150" t="s">
        <v>32</v>
      </c>
      <c r="C171" s="151" t="str">
        <f t="shared" si="104"/>
        <v>Ilze Zuce-Tenča</v>
      </c>
      <c r="D171" s="160" t="str">
        <f>C24</f>
        <v>Edgars Caics</v>
      </c>
      <c r="E171" s="152">
        <v>2</v>
      </c>
      <c r="F171" s="159" t="s">
        <v>19</v>
      </c>
      <c r="G171" s="154">
        <v>11</v>
      </c>
      <c r="H171" s="155"/>
      <c r="I171" s="156">
        <f t="shared" si="85"/>
        <v>2</v>
      </c>
      <c r="J171" s="157">
        <f t="shared" si="105"/>
        <v>0</v>
      </c>
      <c r="K171" s="157">
        <f t="shared" si="106"/>
        <v>0</v>
      </c>
      <c r="L171" s="157">
        <f t="shared" si="107"/>
        <v>1</v>
      </c>
      <c r="M171" s="157">
        <f t="shared" si="86"/>
        <v>0</v>
      </c>
      <c r="N171" s="157">
        <f t="shared" si="87"/>
        <v>0</v>
      </c>
      <c r="O171" s="157"/>
      <c r="P171" s="158"/>
      <c r="BR171" s="172"/>
      <c r="BS171" s="172"/>
      <c r="BT171" s="172"/>
      <c r="BU171" s="172"/>
      <c r="BV171" s="172"/>
      <c r="BW171" s="172"/>
      <c r="BX171" s="172"/>
      <c r="BY171" s="172"/>
      <c r="BZ171" s="172"/>
    </row>
    <row r="172" spans="2:78" s="149" customFormat="1" ht="27" customHeight="1">
      <c r="B172" s="150" t="s">
        <v>35</v>
      </c>
      <c r="C172" s="151" t="str">
        <f t="shared" si="104"/>
        <v>Kristaps Vavers</v>
      </c>
      <c r="D172" s="151" t="str">
        <f>C40</f>
        <v>Andis Grīnbergs</v>
      </c>
      <c r="E172" s="152"/>
      <c r="F172" s="159" t="s">
        <v>19</v>
      </c>
      <c r="G172" s="154"/>
      <c r="H172" s="155"/>
      <c r="I172" s="156">
        <f t="shared" si="85"/>
        <v>0</v>
      </c>
      <c r="J172" s="157">
        <f t="shared" si="105"/>
        <v>0</v>
      </c>
      <c r="K172" s="157">
        <f t="shared" si="106"/>
        <v>0</v>
      </c>
      <c r="L172" s="157">
        <f t="shared" si="107"/>
        <v>0</v>
      </c>
      <c r="M172" s="157">
        <f t="shared" si="86"/>
        <v>0</v>
      </c>
      <c r="N172" s="157">
        <f t="shared" si="87"/>
        <v>0</v>
      </c>
      <c r="O172" s="157"/>
      <c r="P172" s="158"/>
      <c r="BR172" s="172"/>
      <c r="BS172" s="172"/>
      <c r="BT172" s="172"/>
      <c r="BU172" s="172"/>
      <c r="BV172" s="172"/>
      <c r="BW172" s="172"/>
      <c r="BX172" s="172"/>
      <c r="BY172" s="172"/>
      <c r="BZ172" s="172"/>
    </row>
    <row r="173" spans="2:78" s="149" customFormat="1" ht="27" customHeight="1" thickBot="1">
      <c r="B173" s="161" t="s">
        <v>41</v>
      </c>
      <c r="C173" s="162" t="str">
        <f t="shared" si="104"/>
        <v>Rihards Gals</v>
      </c>
      <c r="D173" s="162" t="str">
        <f>C39</f>
        <v>Marks Bumbuls</v>
      </c>
      <c r="E173" s="164">
        <v>9</v>
      </c>
      <c r="F173" s="165" t="s">
        <v>19</v>
      </c>
      <c r="G173" s="166">
        <v>0</v>
      </c>
      <c r="H173" s="155"/>
      <c r="I173" s="156">
        <f t="shared" si="85"/>
        <v>9</v>
      </c>
      <c r="J173" s="157">
        <f t="shared" si="105"/>
        <v>1</v>
      </c>
      <c r="K173" s="157">
        <f t="shared" si="106"/>
        <v>0</v>
      </c>
      <c r="L173" s="157">
        <f t="shared" si="107"/>
        <v>0</v>
      </c>
      <c r="M173" s="157">
        <f t="shared" si="86"/>
        <v>0</v>
      </c>
      <c r="N173" s="157">
        <f t="shared" si="87"/>
        <v>1</v>
      </c>
      <c r="O173" s="157"/>
      <c r="P173" s="158"/>
      <c r="BR173" s="172"/>
      <c r="BS173" s="172"/>
      <c r="BT173" s="172"/>
      <c r="BU173" s="172"/>
      <c r="BV173" s="172"/>
      <c r="BW173" s="172"/>
      <c r="BX173" s="172"/>
      <c r="BY173" s="172"/>
      <c r="BZ173" s="172"/>
    </row>
    <row r="174" spans="2:78" s="124" customFormat="1" ht="12.75">
      <c r="B174" s="124" t="s">
        <v>0</v>
      </c>
      <c r="C174" s="303" t="str">
        <f t="shared" si="104"/>
        <v>Viesturs Šmits</v>
      </c>
      <c r="D174" s="303"/>
      <c r="E174" s="130"/>
      <c r="F174" s="125"/>
      <c r="G174" s="131"/>
      <c r="H174" s="126"/>
      <c r="I174" s="127"/>
      <c r="J174" s="128"/>
      <c r="K174" s="128"/>
      <c r="L174" s="128"/>
      <c r="M174" s="128"/>
      <c r="N174" s="128"/>
      <c r="O174" s="128"/>
      <c r="P174" s="129"/>
      <c r="BR174" s="141"/>
      <c r="BS174" s="141"/>
      <c r="BT174" s="141"/>
      <c r="BU174" s="141"/>
      <c r="BV174" s="141"/>
      <c r="BW174" s="141"/>
      <c r="BX174" s="141"/>
      <c r="BY174" s="141"/>
      <c r="BZ174" s="141"/>
    </row>
    <row r="175" spans="5:78" s="124" customFormat="1" ht="13.5" thickBot="1">
      <c r="E175" s="130"/>
      <c r="F175" s="134"/>
      <c r="G175" s="131"/>
      <c r="H175" s="126"/>
      <c r="I175" s="127"/>
      <c r="J175" s="128"/>
      <c r="K175" s="128"/>
      <c r="L175" s="128"/>
      <c r="M175" s="128"/>
      <c r="N175" s="128"/>
      <c r="O175" s="128"/>
      <c r="P175" s="129"/>
      <c r="BR175" s="141"/>
      <c r="BS175" s="141"/>
      <c r="BT175" s="141"/>
      <c r="BU175" s="141"/>
      <c r="BV175" s="141"/>
      <c r="BW175" s="141"/>
      <c r="BX175" s="141"/>
      <c r="BY175" s="141"/>
      <c r="BZ175" s="141"/>
    </row>
    <row r="176" spans="2:78" s="116" customFormat="1" ht="12.75">
      <c r="B176" s="117" t="s">
        <v>31</v>
      </c>
      <c r="C176" s="118" t="s">
        <v>14</v>
      </c>
      <c r="D176" s="118" t="s">
        <v>15</v>
      </c>
      <c r="E176" s="301" t="s">
        <v>16</v>
      </c>
      <c r="F176" s="301"/>
      <c r="G176" s="302"/>
      <c r="H176" s="119"/>
      <c r="I176" s="127"/>
      <c r="J176" s="128"/>
      <c r="K176" s="128"/>
      <c r="L176" s="128"/>
      <c r="M176" s="128"/>
      <c r="N176" s="128"/>
      <c r="O176" s="121"/>
      <c r="P176" s="133"/>
      <c r="R176" s="124"/>
      <c r="S176" s="124"/>
      <c r="BR176" s="133"/>
      <c r="BS176" s="133"/>
      <c r="BT176" s="133"/>
      <c r="BU176" s="133"/>
      <c r="BV176" s="133"/>
      <c r="BW176" s="133"/>
      <c r="BX176" s="133"/>
      <c r="BY176" s="133"/>
      <c r="BZ176" s="133"/>
    </row>
    <row r="177" spans="2:78" s="149" customFormat="1" ht="27" customHeight="1">
      <c r="B177" s="150" t="s">
        <v>4</v>
      </c>
      <c r="C177" s="151" t="str">
        <f aca="true" t="shared" si="108" ref="C177:C185">C29</f>
        <v>Sandis Kadakovskis</v>
      </c>
      <c r="D177" s="151" t="str">
        <f>C28</f>
        <v>Artūrs Verčins</v>
      </c>
      <c r="E177" s="152">
        <v>3</v>
      </c>
      <c r="F177" s="153" t="s">
        <v>19</v>
      </c>
      <c r="G177" s="154">
        <v>4</v>
      </c>
      <c r="H177" s="155"/>
      <c r="I177" s="156">
        <f t="shared" si="85"/>
        <v>3</v>
      </c>
      <c r="J177" s="157">
        <f aca="true" t="shared" si="109" ref="J177:J184">IF(E177&gt;G177,1,0)</f>
        <v>0</v>
      </c>
      <c r="K177" s="157">
        <f aca="true" t="shared" si="110" ref="K177:K184">IF(E177="",0,(IF(E177=G177,1,0)))</f>
        <v>0</v>
      </c>
      <c r="L177" s="157">
        <f aca="true" t="shared" si="111" ref="L177:L184">IF(E177&lt;G177,1,0)</f>
        <v>1</v>
      </c>
      <c r="M177" s="157">
        <f t="shared" si="86"/>
        <v>0</v>
      </c>
      <c r="N177" s="157">
        <f t="shared" si="87"/>
        <v>0</v>
      </c>
      <c r="O177" s="157"/>
      <c r="P177" s="158"/>
      <c r="BR177" s="172"/>
      <c r="BS177" s="172"/>
      <c r="BT177" s="172"/>
      <c r="BU177" s="172"/>
      <c r="BV177" s="172"/>
      <c r="BW177" s="172"/>
      <c r="BX177" s="172"/>
      <c r="BY177" s="172"/>
      <c r="BZ177" s="172"/>
    </row>
    <row r="178" spans="2:78" s="149" customFormat="1" ht="27" customHeight="1">
      <c r="B178" s="150" t="s">
        <v>1</v>
      </c>
      <c r="C178" s="151" t="str">
        <f t="shared" si="108"/>
        <v>Egīls Belševics</v>
      </c>
      <c r="D178" s="151" t="str">
        <f>C27</f>
        <v>Mikus Saulītis</v>
      </c>
      <c r="E178" s="152">
        <v>4</v>
      </c>
      <c r="F178" s="153" t="s">
        <v>19</v>
      </c>
      <c r="G178" s="154">
        <v>5</v>
      </c>
      <c r="H178" s="155"/>
      <c r="I178" s="156">
        <f t="shared" si="85"/>
        <v>4</v>
      </c>
      <c r="J178" s="157">
        <f t="shared" si="109"/>
        <v>0</v>
      </c>
      <c r="K178" s="157">
        <f t="shared" si="110"/>
        <v>0</v>
      </c>
      <c r="L178" s="157">
        <f t="shared" si="111"/>
        <v>1</v>
      </c>
      <c r="M178" s="157">
        <f t="shared" si="86"/>
        <v>0</v>
      </c>
      <c r="N178" s="157">
        <f t="shared" si="87"/>
        <v>0</v>
      </c>
      <c r="O178" s="157"/>
      <c r="P178" s="158"/>
      <c r="BR178" s="172"/>
      <c r="BS178" s="172"/>
      <c r="BT178" s="172"/>
      <c r="BU178" s="172"/>
      <c r="BV178" s="172"/>
      <c r="BW178" s="172"/>
      <c r="BX178" s="172"/>
      <c r="BY178" s="172"/>
      <c r="BZ178" s="172"/>
    </row>
    <row r="179" spans="2:78" s="149" customFormat="1" ht="27" customHeight="1">
      <c r="B179" s="150" t="s">
        <v>2</v>
      </c>
      <c r="C179" s="151" t="str">
        <f t="shared" si="108"/>
        <v>Eduards Paķis</v>
      </c>
      <c r="D179" s="151" t="str">
        <f>C26</f>
        <v>Edijs Treigūts</v>
      </c>
      <c r="E179" s="152">
        <v>2</v>
      </c>
      <c r="F179" s="159" t="s">
        <v>19</v>
      </c>
      <c r="G179" s="154">
        <v>3</v>
      </c>
      <c r="H179" s="155"/>
      <c r="I179" s="156">
        <f t="shared" si="85"/>
        <v>2</v>
      </c>
      <c r="J179" s="157">
        <f t="shared" si="109"/>
        <v>0</v>
      </c>
      <c r="K179" s="157">
        <f t="shared" si="110"/>
        <v>0</v>
      </c>
      <c r="L179" s="157">
        <f t="shared" si="111"/>
        <v>1</v>
      </c>
      <c r="M179" s="157">
        <f t="shared" si="86"/>
        <v>0</v>
      </c>
      <c r="N179" s="157">
        <f t="shared" si="87"/>
        <v>0</v>
      </c>
      <c r="O179" s="157"/>
      <c r="P179" s="158"/>
      <c r="BR179" s="172"/>
      <c r="BS179" s="172"/>
      <c r="BT179" s="172"/>
      <c r="BU179" s="172"/>
      <c r="BV179" s="172"/>
      <c r="BW179" s="172"/>
      <c r="BX179" s="172"/>
      <c r="BY179" s="172"/>
      <c r="BZ179" s="172"/>
    </row>
    <row r="180" spans="2:78" s="149" customFormat="1" ht="27" customHeight="1">
      <c r="B180" s="150" t="s">
        <v>3</v>
      </c>
      <c r="C180" s="151" t="str">
        <f t="shared" si="108"/>
        <v>Jānis Kalnēvics</v>
      </c>
      <c r="D180" s="151" t="str">
        <f>C25</f>
        <v>Valts Smagars</v>
      </c>
      <c r="E180" s="152">
        <v>3</v>
      </c>
      <c r="F180" s="159" t="s">
        <v>19</v>
      </c>
      <c r="G180" s="154">
        <v>5</v>
      </c>
      <c r="H180" s="155"/>
      <c r="I180" s="156">
        <f t="shared" si="85"/>
        <v>3</v>
      </c>
      <c r="J180" s="157">
        <f t="shared" si="109"/>
        <v>0</v>
      </c>
      <c r="K180" s="157">
        <f t="shared" si="110"/>
        <v>0</v>
      </c>
      <c r="L180" s="157">
        <f t="shared" si="111"/>
        <v>1</v>
      </c>
      <c r="M180" s="157">
        <f t="shared" si="86"/>
        <v>0</v>
      </c>
      <c r="N180" s="157">
        <f t="shared" si="87"/>
        <v>0</v>
      </c>
      <c r="O180" s="157"/>
      <c r="P180" s="158"/>
      <c r="BR180" s="172"/>
      <c r="BS180" s="172"/>
      <c r="BT180" s="172"/>
      <c r="BU180" s="172"/>
      <c r="BV180" s="172"/>
      <c r="BW180" s="172"/>
      <c r="BX180" s="172"/>
      <c r="BY180" s="172"/>
      <c r="BZ180" s="172"/>
    </row>
    <row r="181" spans="2:78" s="149" customFormat="1" ht="27" customHeight="1">
      <c r="B181" s="150" t="s">
        <v>27</v>
      </c>
      <c r="C181" s="151" t="str">
        <f t="shared" si="108"/>
        <v>Ēriks Kuharjonoks</v>
      </c>
      <c r="D181" s="151" t="str">
        <f>C24</f>
        <v>Edgars Caics</v>
      </c>
      <c r="E181" s="152">
        <v>0</v>
      </c>
      <c r="F181" s="159" t="s">
        <v>19</v>
      </c>
      <c r="G181" s="154">
        <v>13</v>
      </c>
      <c r="H181" s="155"/>
      <c r="I181" s="156">
        <f t="shared" si="85"/>
        <v>0</v>
      </c>
      <c r="J181" s="157">
        <f t="shared" si="109"/>
        <v>0</v>
      </c>
      <c r="K181" s="157">
        <f t="shared" si="110"/>
        <v>0</v>
      </c>
      <c r="L181" s="157">
        <f t="shared" si="111"/>
        <v>1</v>
      </c>
      <c r="M181" s="157">
        <f t="shared" si="86"/>
        <v>0</v>
      </c>
      <c r="N181" s="157">
        <f t="shared" si="87"/>
        <v>0</v>
      </c>
      <c r="O181" s="157"/>
      <c r="P181" s="158"/>
      <c r="BR181" s="172"/>
      <c r="BS181" s="172"/>
      <c r="BT181" s="172"/>
      <c r="BU181" s="172"/>
      <c r="BV181" s="172"/>
      <c r="BW181" s="172"/>
      <c r="BX181" s="172"/>
      <c r="BY181" s="172"/>
      <c r="BZ181" s="172"/>
    </row>
    <row r="182" spans="2:78" s="149" customFormat="1" ht="27" customHeight="1">
      <c r="B182" s="150" t="s">
        <v>32</v>
      </c>
      <c r="C182" s="151" t="str">
        <f t="shared" si="108"/>
        <v>Oļegs Kricaks</v>
      </c>
      <c r="D182" s="151" t="str">
        <f>C40</f>
        <v>Andis Grīnbergs</v>
      </c>
      <c r="E182" s="152">
        <v>4</v>
      </c>
      <c r="F182" s="159" t="s">
        <v>19</v>
      </c>
      <c r="G182" s="154">
        <v>1</v>
      </c>
      <c r="H182" s="155"/>
      <c r="I182" s="156">
        <f t="shared" si="85"/>
        <v>4</v>
      </c>
      <c r="J182" s="157">
        <f t="shared" si="109"/>
        <v>1</v>
      </c>
      <c r="K182" s="157">
        <f t="shared" si="110"/>
        <v>0</v>
      </c>
      <c r="L182" s="157">
        <f t="shared" si="111"/>
        <v>0</v>
      </c>
      <c r="M182" s="157">
        <f t="shared" si="86"/>
        <v>0</v>
      </c>
      <c r="N182" s="157">
        <f t="shared" si="87"/>
        <v>1</v>
      </c>
      <c r="O182" s="157"/>
      <c r="P182" s="158"/>
      <c r="BR182" s="172"/>
      <c r="BS182" s="172"/>
      <c r="BT182" s="172"/>
      <c r="BU182" s="172"/>
      <c r="BV182" s="172"/>
      <c r="BW182" s="172"/>
      <c r="BX182" s="172"/>
      <c r="BY182" s="172"/>
      <c r="BZ182" s="172"/>
    </row>
    <row r="183" spans="2:78" s="149" customFormat="1" ht="27" customHeight="1">
      <c r="B183" s="150" t="s">
        <v>35</v>
      </c>
      <c r="C183" s="151" t="str">
        <f t="shared" si="108"/>
        <v>Ilze Zuce-Tenča</v>
      </c>
      <c r="D183" s="151" t="str">
        <f>C39</f>
        <v>Marks Bumbuls</v>
      </c>
      <c r="E183" s="152">
        <v>5</v>
      </c>
      <c r="F183" s="159" t="s">
        <v>19</v>
      </c>
      <c r="G183" s="154">
        <v>0</v>
      </c>
      <c r="H183" s="155"/>
      <c r="I183" s="156">
        <f t="shared" si="85"/>
        <v>5</v>
      </c>
      <c r="J183" s="157">
        <f t="shared" si="109"/>
        <v>1</v>
      </c>
      <c r="K183" s="157">
        <f t="shared" si="110"/>
        <v>0</v>
      </c>
      <c r="L183" s="157">
        <f t="shared" si="111"/>
        <v>0</v>
      </c>
      <c r="M183" s="157">
        <f t="shared" si="86"/>
        <v>0</v>
      </c>
      <c r="N183" s="157">
        <f t="shared" si="87"/>
        <v>1</v>
      </c>
      <c r="O183" s="157"/>
      <c r="P183" s="158"/>
      <c r="BR183" s="172"/>
      <c r="BS183" s="172"/>
      <c r="BT183" s="172"/>
      <c r="BU183" s="172"/>
      <c r="BV183" s="172"/>
      <c r="BW183" s="172"/>
      <c r="BX183" s="172"/>
      <c r="BY183" s="172"/>
      <c r="BZ183" s="172"/>
    </row>
    <row r="184" spans="2:78" s="149" customFormat="1" ht="27" customHeight="1" thickBot="1">
      <c r="B184" s="161" t="s">
        <v>41</v>
      </c>
      <c r="C184" s="162" t="str">
        <f t="shared" si="108"/>
        <v>Kristaps Vavers</v>
      </c>
      <c r="D184" s="162" t="str">
        <f>C38</f>
        <v>Viesturs Šmits</v>
      </c>
      <c r="E184" s="164">
        <v>0</v>
      </c>
      <c r="F184" s="165" t="s">
        <v>19</v>
      </c>
      <c r="G184" s="166">
        <v>3</v>
      </c>
      <c r="H184" s="155"/>
      <c r="I184" s="156">
        <f>E184</f>
        <v>0</v>
      </c>
      <c r="J184" s="157">
        <f t="shared" si="109"/>
        <v>0</v>
      </c>
      <c r="K184" s="157">
        <f t="shared" si="110"/>
        <v>0</v>
      </c>
      <c r="L184" s="157">
        <f t="shared" si="111"/>
        <v>1</v>
      </c>
      <c r="M184" s="157">
        <f>K184</f>
        <v>0</v>
      </c>
      <c r="N184" s="157">
        <f>J184</f>
        <v>0</v>
      </c>
      <c r="O184" s="157"/>
      <c r="P184" s="158"/>
      <c r="BR184" s="172"/>
      <c r="BS184" s="172"/>
      <c r="BT184" s="172"/>
      <c r="BU184" s="172"/>
      <c r="BV184" s="172"/>
      <c r="BW184" s="172"/>
      <c r="BX184" s="172"/>
      <c r="BY184" s="172"/>
      <c r="BZ184" s="172"/>
    </row>
    <row r="185" spans="2:78" s="124" customFormat="1" ht="12.75">
      <c r="B185" s="124" t="s">
        <v>0</v>
      </c>
      <c r="C185" s="303" t="str">
        <f t="shared" si="108"/>
        <v>Rihards Gals</v>
      </c>
      <c r="D185" s="303"/>
      <c r="E185" s="130"/>
      <c r="F185" s="125"/>
      <c r="G185" s="131"/>
      <c r="H185" s="126"/>
      <c r="I185" s="127"/>
      <c r="J185" s="128"/>
      <c r="K185" s="128"/>
      <c r="L185" s="128"/>
      <c r="M185" s="128"/>
      <c r="N185" s="128"/>
      <c r="O185" s="128"/>
      <c r="P185" s="129"/>
      <c r="BR185" s="141"/>
      <c r="BS185" s="141"/>
      <c r="BT185" s="141"/>
      <c r="BU185" s="141"/>
      <c r="BV185" s="141"/>
      <c r="BW185" s="141"/>
      <c r="BX185" s="141"/>
      <c r="BY185" s="141"/>
      <c r="BZ185" s="141"/>
    </row>
    <row r="186" spans="3:78" s="124" customFormat="1" ht="13.5" thickBot="1">
      <c r="C186" s="132"/>
      <c r="D186" s="132"/>
      <c r="E186" s="130"/>
      <c r="F186" s="125"/>
      <c r="G186" s="131"/>
      <c r="H186" s="126"/>
      <c r="I186" s="127"/>
      <c r="J186" s="128"/>
      <c r="K186" s="128"/>
      <c r="L186" s="128"/>
      <c r="M186" s="128"/>
      <c r="N186" s="128"/>
      <c r="O186" s="128"/>
      <c r="P186" s="129"/>
      <c r="BR186" s="141"/>
      <c r="BS186" s="141"/>
      <c r="BT186" s="141"/>
      <c r="BU186" s="141"/>
      <c r="BV186" s="141"/>
      <c r="BW186" s="141"/>
      <c r="BX186" s="141"/>
      <c r="BY186" s="141"/>
      <c r="BZ186" s="141"/>
    </row>
    <row r="187" spans="2:78" s="124" customFormat="1" ht="12.75">
      <c r="B187" s="117" t="s">
        <v>33</v>
      </c>
      <c r="C187" s="118" t="s">
        <v>14</v>
      </c>
      <c r="D187" s="118" t="s">
        <v>15</v>
      </c>
      <c r="E187" s="301" t="s">
        <v>16</v>
      </c>
      <c r="F187" s="301"/>
      <c r="G187" s="302"/>
      <c r="H187" s="126"/>
      <c r="I187" s="127"/>
      <c r="J187" s="128"/>
      <c r="K187" s="128"/>
      <c r="L187" s="128"/>
      <c r="M187" s="128"/>
      <c r="N187" s="128"/>
      <c r="O187" s="128"/>
      <c r="P187" s="129"/>
      <c r="BR187" s="141"/>
      <c r="BS187" s="141"/>
      <c r="BT187" s="141"/>
      <c r="BU187" s="141"/>
      <c r="BV187" s="141"/>
      <c r="BW187" s="141"/>
      <c r="BX187" s="141"/>
      <c r="BY187" s="141"/>
      <c r="BZ187" s="141"/>
    </row>
    <row r="188" spans="2:78" s="149" customFormat="1" ht="27" customHeight="1">
      <c r="B188" s="150" t="s">
        <v>4</v>
      </c>
      <c r="C188" s="151" t="str">
        <f aca="true" t="shared" si="112" ref="C188:C196">C28</f>
        <v>Artūrs Verčins</v>
      </c>
      <c r="D188" s="151" t="str">
        <f>C27</f>
        <v>Mikus Saulītis</v>
      </c>
      <c r="E188" s="152">
        <v>3</v>
      </c>
      <c r="F188" s="153" t="s">
        <v>19</v>
      </c>
      <c r="G188" s="154">
        <v>1</v>
      </c>
      <c r="H188" s="155"/>
      <c r="I188" s="156">
        <f aca="true" t="shared" si="113" ref="I188:I206">E188</f>
        <v>3</v>
      </c>
      <c r="J188" s="157">
        <f aca="true" t="shared" si="114" ref="J188:J195">IF(E188&gt;G188,1,0)</f>
        <v>1</v>
      </c>
      <c r="K188" s="157">
        <f aca="true" t="shared" si="115" ref="K188:K195">IF(E188="",0,(IF(E188=G188,1,0)))</f>
        <v>0</v>
      </c>
      <c r="L188" s="157">
        <f aca="true" t="shared" si="116" ref="L188:L195">IF(E188&lt;G188,1,0)</f>
        <v>0</v>
      </c>
      <c r="M188" s="157">
        <f aca="true" t="shared" si="117" ref="M188:M206">K188</f>
        <v>0</v>
      </c>
      <c r="N188" s="157">
        <f aca="true" t="shared" si="118" ref="N188:N206">J188</f>
        <v>1</v>
      </c>
      <c r="O188" s="157"/>
      <c r="P188" s="158"/>
      <c r="BR188" s="172"/>
      <c r="BS188" s="172"/>
      <c r="BT188" s="172"/>
      <c r="BU188" s="172"/>
      <c r="BV188" s="172"/>
      <c r="BW188" s="172"/>
      <c r="BX188" s="172"/>
      <c r="BY188" s="172"/>
      <c r="BZ188" s="172"/>
    </row>
    <row r="189" spans="2:78" s="149" customFormat="1" ht="27" customHeight="1">
      <c r="B189" s="150" t="s">
        <v>1</v>
      </c>
      <c r="C189" s="151" t="str">
        <f t="shared" si="112"/>
        <v>Sandis Kadakovskis</v>
      </c>
      <c r="D189" s="151" t="str">
        <f>C26</f>
        <v>Edijs Treigūts</v>
      </c>
      <c r="E189" s="152">
        <v>3</v>
      </c>
      <c r="F189" s="153" t="s">
        <v>19</v>
      </c>
      <c r="G189" s="154">
        <v>2</v>
      </c>
      <c r="H189" s="155"/>
      <c r="I189" s="156">
        <f t="shared" si="113"/>
        <v>3</v>
      </c>
      <c r="J189" s="157">
        <f t="shared" si="114"/>
        <v>1</v>
      </c>
      <c r="K189" s="157">
        <f t="shared" si="115"/>
        <v>0</v>
      </c>
      <c r="L189" s="157">
        <f t="shared" si="116"/>
        <v>0</v>
      </c>
      <c r="M189" s="157">
        <f t="shared" si="117"/>
        <v>0</v>
      </c>
      <c r="N189" s="157">
        <f t="shared" si="118"/>
        <v>1</v>
      </c>
      <c r="O189" s="157"/>
      <c r="P189" s="158"/>
      <c r="BR189" s="172"/>
      <c r="BS189" s="172"/>
      <c r="BT189" s="172"/>
      <c r="BU189" s="172"/>
      <c r="BV189" s="172"/>
      <c r="BW189" s="172"/>
      <c r="BX189" s="172"/>
      <c r="BY189" s="172"/>
      <c r="BZ189" s="172"/>
    </row>
    <row r="190" spans="2:78" s="149" customFormat="1" ht="27" customHeight="1">
      <c r="B190" s="150" t="s">
        <v>2</v>
      </c>
      <c r="C190" s="151" t="str">
        <f t="shared" si="112"/>
        <v>Egīls Belševics</v>
      </c>
      <c r="D190" s="151" t="str">
        <f>C25</f>
        <v>Valts Smagars</v>
      </c>
      <c r="E190" s="152">
        <v>2</v>
      </c>
      <c r="F190" s="159" t="s">
        <v>19</v>
      </c>
      <c r="G190" s="154">
        <v>5</v>
      </c>
      <c r="H190" s="155"/>
      <c r="I190" s="156">
        <f t="shared" si="113"/>
        <v>2</v>
      </c>
      <c r="J190" s="157">
        <f t="shared" si="114"/>
        <v>0</v>
      </c>
      <c r="K190" s="157">
        <f t="shared" si="115"/>
        <v>0</v>
      </c>
      <c r="L190" s="157">
        <f t="shared" si="116"/>
        <v>1</v>
      </c>
      <c r="M190" s="157">
        <f t="shared" si="117"/>
        <v>0</v>
      </c>
      <c r="N190" s="157">
        <f t="shared" si="118"/>
        <v>0</v>
      </c>
      <c r="O190" s="157"/>
      <c r="P190" s="158"/>
      <c r="BR190" s="172"/>
      <c r="BS190" s="172"/>
      <c r="BT190" s="172"/>
      <c r="BU190" s="172"/>
      <c r="BV190" s="172"/>
      <c r="BW190" s="172"/>
      <c r="BX190" s="172"/>
      <c r="BY190" s="172"/>
      <c r="BZ190" s="172"/>
    </row>
    <row r="191" spans="2:78" s="149" customFormat="1" ht="27" customHeight="1">
      <c r="B191" s="150" t="s">
        <v>3</v>
      </c>
      <c r="C191" s="151" t="str">
        <f t="shared" si="112"/>
        <v>Eduards Paķis</v>
      </c>
      <c r="D191" s="160" t="str">
        <f>C24</f>
        <v>Edgars Caics</v>
      </c>
      <c r="E191" s="152">
        <v>1</v>
      </c>
      <c r="F191" s="159" t="s">
        <v>19</v>
      </c>
      <c r="G191" s="154">
        <v>5</v>
      </c>
      <c r="H191" s="155"/>
      <c r="I191" s="156">
        <f t="shared" si="113"/>
        <v>1</v>
      </c>
      <c r="J191" s="157">
        <f t="shared" si="114"/>
        <v>0</v>
      </c>
      <c r="K191" s="157">
        <f t="shared" si="115"/>
        <v>0</v>
      </c>
      <c r="L191" s="157">
        <f t="shared" si="116"/>
        <v>1</v>
      </c>
      <c r="M191" s="157">
        <f t="shared" si="117"/>
        <v>0</v>
      </c>
      <c r="N191" s="157">
        <f t="shared" si="118"/>
        <v>0</v>
      </c>
      <c r="O191" s="157"/>
      <c r="P191" s="158"/>
      <c r="BR191" s="172"/>
      <c r="BS191" s="172"/>
      <c r="BT191" s="172"/>
      <c r="BU191" s="172"/>
      <c r="BV191" s="172"/>
      <c r="BW191" s="172"/>
      <c r="BX191" s="172"/>
      <c r="BY191" s="172"/>
      <c r="BZ191" s="172"/>
    </row>
    <row r="192" spans="2:78" s="149" customFormat="1" ht="27" customHeight="1">
      <c r="B192" s="150" t="s">
        <v>27</v>
      </c>
      <c r="C192" s="151" t="str">
        <f t="shared" si="112"/>
        <v>Jānis Kalnēvics</v>
      </c>
      <c r="D192" s="151" t="str">
        <f>C40</f>
        <v>Andis Grīnbergs</v>
      </c>
      <c r="E192" s="152">
        <v>5</v>
      </c>
      <c r="F192" s="159" t="s">
        <v>19</v>
      </c>
      <c r="G192" s="154">
        <v>0</v>
      </c>
      <c r="H192" s="155"/>
      <c r="I192" s="156">
        <f t="shared" si="113"/>
        <v>5</v>
      </c>
      <c r="J192" s="157">
        <f t="shared" si="114"/>
        <v>1</v>
      </c>
      <c r="K192" s="157">
        <f t="shared" si="115"/>
        <v>0</v>
      </c>
      <c r="L192" s="157">
        <f t="shared" si="116"/>
        <v>0</v>
      </c>
      <c r="M192" s="157">
        <f t="shared" si="117"/>
        <v>0</v>
      </c>
      <c r="N192" s="157">
        <f t="shared" si="118"/>
        <v>1</v>
      </c>
      <c r="O192" s="157"/>
      <c r="P192" s="158"/>
      <c r="BR192" s="172"/>
      <c r="BS192" s="172"/>
      <c r="BT192" s="172"/>
      <c r="BU192" s="172"/>
      <c r="BV192" s="172"/>
      <c r="BW192" s="172"/>
      <c r="BX192" s="172"/>
      <c r="BY192" s="172"/>
      <c r="BZ192" s="172"/>
    </row>
    <row r="193" spans="2:78" s="149" customFormat="1" ht="27" customHeight="1">
      <c r="B193" s="150" t="s">
        <v>32</v>
      </c>
      <c r="C193" s="151" t="str">
        <f t="shared" si="112"/>
        <v>Ēriks Kuharjonoks</v>
      </c>
      <c r="D193" s="151" t="str">
        <f>C39</f>
        <v>Marks Bumbuls</v>
      </c>
      <c r="E193" s="152">
        <v>9</v>
      </c>
      <c r="F193" s="159" t="s">
        <v>19</v>
      </c>
      <c r="G193" s="154">
        <v>0</v>
      </c>
      <c r="H193" s="155"/>
      <c r="I193" s="156">
        <f t="shared" si="113"/>
        <v>9</v>
      </c>
      <c r="J193" s="157">
        <f t="shared" si="114"/>
        <v>1</v>
      </c>
      <c r="K193" s="157">
        <f t="shared" si="115"/>
        <v>0</v>
      </c>
      <c r="L193" s="157">
        <f t="shared" si="116"/>
        <v>0</v>
      </c>
      <c r="M193" s="157">
        <f t="shared" si="117"/>
        <v>0</v>
      </c>
      <c r="N193" s="157">
        <f t="shared" si="118"/>
        <v>1</v>
      </c>
      <c r="O193" s="157"/>
      <c r="P193" s="158"/>
      <c r="BR193" s="172"/>
      <c r="BS193" s="172"/>
      <c r="BT193" s="172"/>
      <c r="BU193" s="172"/>
      <c r="BV193" s="172"/>
      <c r="BW193" s="172"/>
      <c r="BX193" s="172"/>
      <c r="BY193" s="172"/>
      <c r="BZ193" s="172"/>
    </row>
    <row r="194" spans="2:78" s="149" customFormat="1" ht="27" customHeight="1">
      <c r="B194" s="150" t="s">
        <v>35</v>
      </c>
      <c r="C194" s="151" t="str">
        <f t="shared" si="112"/>
        <v>Oļegs Kricaks</v>
      </c>
      <c r="D194" s="151" t="str">
        <f>C38</f>
        <v>Viesturs Šmits</v>
      </c>
      <c r="E194" s="152">
        <v>1</v>
      </c>
      <c r="F194" s="159" t="s">
        <v>19</v>
      </c>
      <c r="G194" s="154">
        <v>3</v>
      </c>
      <c r="H194" s="155"/>
      <c r="I194" s="156">
        <f t="shared" si="113"/>
        <v>1</v>
      </c>
      <c r="J194" s="157">
        <f t="shared" si="114"/>
        <v>0</v>
      </c>
      <c r="K194" s="157">
        <f t="shared" si="115"/>
        <v>0</v>
      </c>
      <c r="L194" s="157">
        <f t="shared" si="116"/>
        <v>1</v>
      </c>
      <c r="M194" s="157">
        <f t="shared" si="117"/>
        <v>0</v>
      </c>
      <c r="N194" s="157">
        <f t="shared" si="118"/>
        <v>0</v>
      </c>
      <c r="O194" s="157"/>
      <c r="P194" s="158"/>
      <c r="BR194" s="172"/>
      <c r="BS194" s="172"/>
      <c r="BT194" s="172"/>
      <c r="BU194" s="172"/>
      <c r="BV194" s="172"/>
      <c r="BW194" s="172"/>
      <c r="BX194" s="172"/>
      <c r="BY194" s="172"/>
      <c r="BZ194" s="172"/>
    </row>
    <row r="195" spans="2:78" s="149" customFormat="1" ht="27" customHeight="1" thickBot="1">
      <c r="B195" s="161" t="s">
        <v>41</v>
      </c>
      <c r="C195" s="162" t="str">
        <f t="shared" si="112"/>
        <v>Ilze Zuce-Tenča</v>
      </c>
      <c r="D195" s="162" t="str">
        <f>C37</f>
        <v>Rihards Gals</v>
      </c>
      <c r="E195" s="164">
        <v>3</v>
      </c>
      <c r="F195" s="165" t="s">
        <v>19</v>
      </c>
      <c r="G195" s="166">
        <v>3</v>
      </c>
      <c r="H195" s="155"/>
      <c r="I195" s="156">
        <f t="shared" si="113"/>
        <v>3</v>
      </c>
      <c r="J195" s="157">
        <f t="shared" si="114"/>
        <v>0</v>
      </c>
      <c r="K195" s="157">
        <f t="shared" si="115"/>
        <v>1</v>
      </c>
      <c r="L195" s="157">
        <f t="shared" si="116"/>
        <v>0</v>
      </c>
      <c r="M195" s="157">
        <f t="shared" si="117"/>
        <v>1</v>
      </c>
      <c r="N195" s="157">
        <f t="shared" si="118"/>
        <v>0</v>
      </c>
      <c r="O195" s="157"/>
      <c r="P195" s="158"/>
      <c r="BR195" s="172"/>
      <c r="BS195" s="172"/>
      <c r="BT195" s="172"/>
      <c r="BU195" s="172"/>
      <c r="BV195" s="172"/>
      <c r="BW195" s="172"/>
      <c r="BX195" s="172"/>
      <c r="BY195" s="172"/>
      <c r="BZ195" s="172"/>
    </row>
    <row r="196" spans="2:78" s="124" customFormat="1" ht="12.75">
      <c r="B196" s="124" t="s">
        <v>0</v>
      </c>
      <c r="C196" s="303" t="str">
        <f t="shared" si="112"/>
        <v>Kristaps Vavers</v>
      </c>
      <c r="D196" s="303"/>
      <c r="E196" s="130"/>
      <c r="F196" s="125"/>
      <c r="G196" s="131"/>
      <c r="H196" s="126"/>
      <c r="I196" s="127"/>
      <c r="J196" s="128"/>
      <c r="K196" s="128"/>
      <c r="L196" s="128"/>
      <c r="M196" s="128"/>
      <c r="N196" s="128"/>
      <c r="O196" s="128"/>
      <c r="P196" s="129"/>
      <c r="BR196" s="141"/>
      <c r="BS196" s="141"/>
      <c r="BT196" s="141"/>
      <c r="BU196" s="141"/>
      <c r="BV196" s="141"/>
      <c r="BW196" s="141"/>
      <c r="BX196" s="141"/>
      <c r="BY196" s="141"/>
      <c r="BZ196" s="141"/>
    </row>
    <row r="197" spans="5:78" s="124" customFormat="1" ht="13.5" thickBot="1">
      <c r="E197" s="130"/>
      <c r="F197" s="134"/>
      <c r="G197" s="131"/>
      <c r="H197" s="126"/>
      <c r="I197" s="127"/>
      <c r="J197" s="128"/>
      <c r="K197" s="128"/>
      <c r="L197" s="128"/>
      <c r="M197" s="128"/>
      <c r="N197" s="128"/>
      <c r="O197" s="128"/>
      <c r="P197" s="129"/>
      <c r="BR197" s="141"/>
      <c r="BS197" s="141"/>
      <c r="BT197" s="141"/>
      <c r="BU197" s="141"/>
      <c r="BV197" s="141"/>
      <c r="BW197" s="141"/>
      <c r="BX197" s="141"/>
      <c r="BY197" s="141"/>
      <c r="BZ197" s="141"/>
    </row>
    <row r="198" spans="2:78" s="124" customFormat="1" ht="12.75">
      <c r="B198" s="117" t="s">
        <v>34</v>
      </c>
      <c r="C198" s="118" t="s">
        <v>14</v>
      </c>
      <c r="D198" s="118" t="s">
        <v>15</v>
      </c>
      <c r="E198" s="301" t="s">
        <v>16</v>
      </c>
      <c r="F198" s="301"/>
      <c r="G198" s="302"/>
      <c r="H198" s="126"/>
      <c r="I198" s="127"/>
      <c r="J198" s="128"/>
      <c r="K198" s="128"/>
      <c r="L198" s="128"/>
      <c r="M198" s="128"/>
      <c r="N198" s="128"/>
      <c r="O198" s="128"/>
      <c r="P198" s="129"/>
      <c r="BR198" s="141"/>
      <c r="BS198" s="141"/>
      <c r="BT198" s="141"/>
      <c r="BU198" s="141"/>
      <c r="BV198" s="141"/>
      <c r="BW198" s="141"/>
      <c r="BX198" s="141"/>
      <c r="BY198" s="141"/>
      <c r="BZ198" s="141"/>
    </row>
    <row r="199" spans="2:78" s="149" customFormat="1" ht="27" customHeight="1">
      <c r="B199" s="150" t="s">
        <v>4</v>
      </c>
      <c r="C199" s="151" t="str">
        <f aca="true" t="shared" si="119" ref="C199:C207">C27</f>
        <v>Mikus Saulītis</v>
      </c>
      <c r="D199" s="151" t="str">
        <f>C26</f>
        <v>Edijs Treigūts</v>
      </c>
      <c r="E199" s="152">
        <v>4</v>
      </c>
      <c r="F199" s="153" t="s">
        <v>19</v>
      </c>
      <c r="G199" s="154">
        <v>4</v>
      </c>
      <c r="H199" s="155"/>
      <c r="I199" s="156">
        <f t="shared" si="113"/>
        <v>4</v>
      </c>
      <c r="J199" s="157">
        <f aca="true" t="shared" si="120" ref="J199:J206">IF(E199&gt;G199,1,0)</f>
        <v>0</v>
      </c>
      <c r="K199" s="157">
        <f aca="true" t="shared" si="121" ref="K199:K206">IF(E199="",0,(IF(E199=G199,1,0)))</f>
        <v>1</v>
      </c>
      <c r="L199" s="157">
        <f aca="true" t="shared" si="122" ref="L199:L206">IF(E199&lt;G199,1,0)</f>
        <v>0</v>
      </c>
      <c r="M199" s="157">
        <f t="shared" si="117"/>
        <v>1</v>
      </c>
      <c r="N199" s="157">
        <f t="shared" si="118"/>
        <v>0</v>
      </c>
      <c r="O199" s="157"/>
      <c r="P199" s="158"/>
      <c r="BR199" s="172"/>
      <c r="BS199" s="172"/>
      <c r="BT199" s="172"/>
      <c r="BU199" s="172"/>
      <c r="BV199" s="172"/>
      <c r="BW199" s="172"/>
      <c r="BX199" s="172"/>
      <c r="BY199" s="172"/>
      <c r="BZ199" s="172"/>
    </row>
    <row r="200" spans="2:78" s="149" customFormat="1" ht="27" customHeight="1">
      <c r="B200" s="150" t="s">
        <v>1</v>
      </c>
      <c r="C200" s="151" t="str">
        <f t="shared" si="119"/>
        <v>Artūrs Verčins</v>
      </c>
      <c r="D200" s="151" t="str">
        <f>C25</f>
        <v>Valts Smagars</v>
      </c>
      <c r="E200" s="152">
        <v>3</v>
      </c>
      <c r="F200" s="153" t="s">
        <v>19</v>
      </c>
      <c r="G200" s="154">
        <v>3</v>
      </c>
      <c r="H200" s="155"/>
      <c r="I200" s="156">
        <f t="shared" si="113"/>
        <v>3</v>
      </c>
      <c r="J200" s="157">
        <f t="shared" si="120"/>
        <v>0</v>
      </c>
      <c r="K200" s="157">
        <f t="shared" si="121"/>
        <v>1</v>
      </c>
      <c r="L200" s="157">
        <f t="shared" si="122"/>
        <v>0</v>
      </c>
      <c r="M200" s="157">
        <f t="shared" si="117"/>
        <v>1</v>
      </c>
      <c r="N200" s="157">
        <f t="shared" si="118"/>
        <v>0</v>
      </c>
      <c r="O200" s="157"/>
      <c r="P200" s="158"/>
      <c r="BR200" s="172"/>
      <c r="BS200" s="172"/>
      <c r="BT200" s="172"/>
      <c r="BU200" s="172"/>
      <c r="BV200" s="172"/>
      <c r="BW200" s="172"/>
      <c r="BX200" s="172"/>
      <c r="BY200" s="172"/>
      <c r="BZ200" s="172"/>
    </row>
    <row r="201" spans="2:78" s="149" customFormat="1" ht="27" customHeight="1">
      <c r="B201" s="150" t="s">
        <v>2</v>
      </c>
      <c r="C201" s="151" t="str">
        <f t="shared" si="119"/>
        <v>Sandis Kadakovskis</v>
      </c>
      <c r="D201" s="151" t="str">
        <f>C24</f>
        <v>Edgars Caics</v>
      </c>
      <c r="E201" s="152">
        <v>2</v>
      </c>
      <c r="F201" s="159" t="s">
        <v>19</v>
      </c>
      <c r="G201" s="154">
        <v>2</v>
      </c>
      <c r="H201" s="155"/>
      <c r="I201" s="156">
        <f t="shared" si="113"/>
        <v>2</v>
      </c>
      <c r="J201" s="157">
        <f t="shared" si="120"/>
        <v>0</v>
      </c>
      <c r="K201" s="157">
        <f t="shared" si="121"/>
        <v>1</v>
      </c>
      <c r="L201" s="157">
        <f t="shared" si="122"/>
        <v>0</v>
      </c>
      <c r="M201" s="157">
        <f t="shared" si="117"/>
        <v>1</v>
      </c>
      <c r="N201" s="157">
        <f t="shared" si="118"/>
        <v>0</v>
      </c>
      <c r="O201" s="157"/>
      <c r="P201" s="158"/>
      <c r="BR201" s="172"/>
      <c r="BS201" s="172"/>
      <c r="BT201" s="172"/>
      <c r="BU201" s="172"/>
      <c r="BV201" s="172"/>
      <c r="BW201" s="172"/>
      <c r="BX201" s="172"/>
      <c r="BY201" s="172"/>
      <c r="BZ201" s="172"/>
    </row>
    <row r="202" spans="2:78" s="149" customFormat="1" ht="27" customHeight="1">
      <c r="B202" s="150" t="s">
        <v>3</v>
      </c>
      <c r="C202" s="151" t="str">
        <f t="shared" si="119"/>
        <v>Egīls Belševics</v>
      </c>
      <c r="D202" s="151" t="str">
        <f>C40</f>
        <v>Andis Grīnbergs</v>
      </c>
      <c r="E202" s="152">
        <v>3</v>
      </c>
      <c r="F202" s="159" t="s">
        <v>19</v>
      </c>
      <c r="G202" s="154">
        <v>1</v>
      </c>
      <c r="H202" s="155"/>
      <c r="I202" s="156">
        <f t="shared" si="113"/>
        <v>3</v>
      </c>
      <c r="J202" s="157">
        <f t="shared" si="120"/>
        <v>1</v>
      </c>
      <c r="K202" s="157">
        <f t="shared" si="121"/>
        <v>0</v>
      </c>
      <c r="L202" s="157">
        <f t="shared" si="122"/>
        <v>0</v>
      </c>
      <c r="M202" s="157">
        <f t="shared" si="117"/>
        <v>0</v>
      </c>
      <c r="N202" s="157">
        <f t="shared" si="118"/>
        <v>1</v>
      </c>
      <c r="O202" s="157"/>
      <c r="P202" s="158"/>
      <c r="BR202" s="172"/>
      <c r="BS202" s="172"/>
      <c r="BT202" s="172"/>
      <c r="BU202" s="172"/>
      <c r="BV202" s="172"/>
      <c r="BW202" s="172"/>
      <c r="BX202" s="172"/>
      <c r="BY202" s="172"/>
      <c r="BZ202" s="172"/>
    </row>
    <row r="203" spans="2:78" s="149" customFormat="1" ht="27" customHeight="1">
      <c r="B203" s="150" t="s">
        <v>27</v>
      </c>
      <c r="C203" s="151" t="str">
        <f t="shared" si="119"/>
        <v>Eduards Paķis</v>
      </c>
      <c r="D203" s="151" t="str">
        <f>C39</f>
        <v>Marks Bumbuls</v>
      </c>
      <c r="E203" s="152">
        <v>10</v>
      </c>
      <c r="F203" s="159" t="s">
        <v>19</v>
      </c>
      <c r="G203" s="154">
        <v>0</v>
      </c>
      <c r="H203" s="155"/>
      <c r="I203" s="156">
        <f t="shared" si="113"/>
        <v>10</v>
      </c>
      <c r="J203" s="157">
        <f t="shared" si="120"/>
        <v>1</v>
      </c>
      <c r="K203" s="157">
        <f t="shared" si="121"/>
        <v>0</v>
      </c>
      <c r="L203" s="157">
        <f t="shared" si="122"/>
        <v>0</v>
      </c>
      <c r="M203" s="157">
        <f t="shared" si="117"/>
        <v>0</v>
      </c>
      <c r="N203" s="157">
        <f t="shared" si="118"/>
        <v>1</v>
      </c>
      <c r="O203" s="157"/>
      <c r="P203" s="158"/>
      <c r="BR203" s="172"/>
      <c r="BS203" s="172"/>
      <c r="BT203" s="172"/>
      <c r="BU203" s="172"/>
      <c r="BV203" s="172"/>
      <c r="BW203" s="172"/>
      <c r="BX203" s="172"/>
      <c r="BY203" s="172"/>
      <c r="BZ203" s="172"/>
    </row>
    <row r="204" spans="2:78" s="149" customFormat="1" ht="27" customHeight="1">
      <c r="B204" s="150" t="s">
        <v>32</v>
      </c>
      <c r="C204" s="151" t="str">
        <f t="shared" si="119"/>
        <v>Jānis Kalnēvics</v>
      </c>
      <c r="D204" s="151" t="str">
        <f>C38</f>
        <v>Viesturs Šmits</v>
      </c>
      <c r="E204" s="152">
        <v>6</v>
      </c>
      <c r="F204" s="159" t="s">
        <v>19</v>
      </c>
      <c r="G204" s="154">
        <v>1</v>
      </c>
      <c r="H204" s="155"/>
      <c r="I204" s="156">
        <f t="shared" si="113"/>
        <v>6</v>
      </c>
      <c r="J204" s="157">
        <f t="shared" si="120"/>
        <v>1</v>
      </c>
      <c r="K204" s="157">
        <f t="shared" si="121"/>
        <v>0</v>
      </c>
      <c r="L204" s="157">
        <f t="shared" si="122"/>
        <v>0</v>
      </c>
      <c r="M204" s="157">
        <f t="shared" si="117"/>
        <v>0</v>
      </c>
      <c r="N204" s="157">
        <f t="shared" si="118"/>
        <v>1</v>
      </c>
      <c r="O204" s="157"/>
      <c r="P204" s="158"/>
      <c r="BR204" s="172"/>
      <c r="BS204" s="172"/>
      <c r="BT204" s="172"/>
      <c r="BU204" s="172"/>
      <c r="BV204" s="172"/>
      <c r="BW204" s="172"/>
      <c r="BX204" s="172"/>
      <c r="BY204" s="172"/>
      <c r="BZ204" s="172"/>
    </row>
    <row r="205" spans="2:78" s="149" customFormat="1" ht="27" customHeight="1">
      <c r="B205" s="150" t="s">
        <v>35</v>
      </c>
      <c r="C205" s="151" t="str">
        <f t="shared" si="119"/>
        <v>Ēriks Kuharjonoks</v>
      </c>
      <c r="D205" s="151" t="str">
        <f>C37</f>
        <v>Rihards Gals</v>
      </c>
      <c r="E205" s="152">
        <v>5</v>
      </c>
      <c r="F205" s="159" t="s">
        <v>19</v>
      </c>
      <c r="G205" s="154">
        <v>5</v>
      </c>
      <c r="H205" s="155"/>
      <c r="I205" s="156">
        <f t="shared" si="113"/>
        <v>5</v>
      </c>
      <c r="J205" s="157">
        <f t="shared" si="120"/>
        <v>0</v>
      </c>
      <c r="K205" s="157">
        <f t="shared" si="121"/>
        <v>1</v>
      </c>
      <c r="L205" s="157">
        <f t="shared" si="122"/>
        <v>0</v>
      </c>
      <c r="M205" s="157">
        <f t="shared" si="117"/>
        <v>1</v>
      </c>
      <c r="N205" s="157">
        <f t="shared" si="118"/>
        <v>0</v>
      </c>
      <c r="O205" s="157"/>
      <c r="P205" s="158"/>
      <c r="BR205" s="172"/>
      <c r="BS205" s="172"/>
      <c r="BT205" s="172"/>
      <c r="BU205" s="172"/>
      <c r="BV205" s="172"/>
      <c r="BW205" s="172"/>
      <c r="BX205" s="172"/>
      <c r="BY205" s="172"/>
      <c r="BZ205" s="172"/>
    </row>
    <row r="206" spans="2:78" s="149" customFormat="1" ht="27" customHeight="1" thickBot="1">
      <c r="B206" s="161" t="s">
        <v>41</v>
      </c>
      <c r="C206" s="162" t="str">
        <f t="shared" si="119"/>
        <v>Oļegs Kricaks</v>
      </c>
      <c r="D206" s="162" t="str">
        <f>C36</f>
        <v>Kristaps Vavers</v>
      </c>
      <c r="E206" s="164">
        <v>2</v>
      </c>
      <c r="F206" s="165" t="s">
        <v>19</v>
      </c>
      <c r="G206" s="166">
        <v>1</v>
      </c>
      <c r="H206" s="155"/>
      <c r="I206" s="156">
        <f t="shared" si="113"/>
        <v>2</v>
      </c>
      <c r="J206" s="157">
        <f t="shared" si="120"/>
        <v>1</v>
      </c>
      <c r="K206" s="157">
        <f t="shared" si="121"/>
        <v>0</v>
      </c>
      <c r="L206" s="157">
        <f t="shared" si="122"/>
        <v>0</v>
      </c>
      <c r="M206" s="157">
        <f t="shared" si="117"/>
        <v>0</v>
      </c>
      <c r="N206" s="157">
        <f t="shared" si="118"/>
        <v>1</v>
      </c>
      <c r="O206" s="157"/>
      <c r="P206" s="158"/>
      <c r="BR206" s="172"/>
      <c r="BS206" s="172"/>
      <c r="BT206" s="172"/>
      <c r="BU206" s="172"/>
      <c r="BV206" s="172"/>
      <c r="BW206" s="172"/>
      <c r="BX206" s="172"/>
      <c r="BY206" s="172"/>
      <c r="BZ206" s="172"/>
    </row>
    <row r="207" spans="2:78" s="124" customFormat="1" ht="12.75">
      <c r="B207" s="124" t="s">
        <v>0</v>
      </c>
      <c r="C207" s="303" t="str">
        <f t="shared" si="119"/>
        <v>Ilze Zuce-Tenča</v>
      </c>
      <c r="D207" s="303"/>
      <c r="E207" s="130"/>
      <c r="F207" s="125"/>
      <c r="G207" s="131"/>
      <c r="H207" s="126"/>
      <c r="I207" s="135"/>
      <c r="J207" s="136"/>
      <c r="K207" s="136"/>
      <c r="L207" s="137"/>
      <c r="M207" s="128"/>
      <c r="N207" s="128"/>
      <c r="O207" s="128"/>
      <c r="P207" s="129"/>
      <c r="BR207" s="141"/>
      <c r="BS207" s="141"/>
      <c r="BT207" s="141"/>
      <c r="BU207" s="141"/>
      <c r="BV207" s="141"/>
      <c r="BW207" s="141"/>
      <c r="BX207" s="141"/>
      <c r="BY207" s="141"/>
      <c r="BZ207" s="141"/>
    </row>
    <row r="208" spans="3:78" s="124" customFormat="1" ht="13.5" thickBot="1">
      <c r="C208" s="132"/>
      <c r="D208" s="132"/>
      <c r="E208" s="130"/>
      <c r="F208" s="125"/>
      <c r="G208" s="131"/>
      <c r="H208" s="126"/>
      <c r="I208" s="138"/>
      <c r="J208" s="139"/>
      <c r="K208" s="139"/>
      <c r="L208" s="140"/>
      <c r="M208" s="141"/>
      <c r="N208" s="141"/>
      <c r="O208" s="141"/>
      <c r="P208" s="129"/>
      <c r="BR208" s="141"/>
      <c r="BS208" s="141"/>
      <c r="BT208" s="141"/>
      <c r="BU208" s="141"/>
      <c r="BV208" s="141"/>
      <c r="BW208" s="141"/>
      <c r="BX208" s="141"/>
      <c r="BY208" s="141"/>
      <c r="BZ208" s="141"/>
    </row>
    <row r="209" spans="2:78" s="124" customFormat="1" ht="12.75">
      <c r="B209" s="117" t="s">
        <v>42</v>
      </c>
      <c r="C209" s="118" t="s">
        <v>14</v>
      </c>
      <c r="D209" s="118" t="s">
        <v>15</v>
      </c>
      <c r="E209" s="301" t="s">
        <v>16</v>
      </c>
      <c r="F209" s="301"/>
      <c r="G209" s="302"/>
      <c r="H209" s="126"/>
      <c r="I209" s="127"/>
      <c r="J209" s="128"/>
      <c r="K209" s="128"/>
      <c r="L209" s="128"/>
      <c r="M209" s="128"/>
      <c r="N209" s="128"/>
      <c r="O209" s="128"/>
      <c r="P209" s="129"/>
      <c r="BR209" s="141"/>
      <c r="BS209" s="141"/>
      <c r="BT209" s="141"/>
      <c r="BU209" s="141"/>
      <c r="BV209" s="141"/>
      <c r="BW209" s="141"/>
      <c r="BX209" s="141"/>
      <c r="BY209" s="141"/>
      <c r="BZ209" s="141"/>
    </row>
    <row r="210" spans="2:78" s="149" customFormat="1" ht="27" customHeight="1">
      <c r="B210" s="150" t="s">
        <v>4</v>
      </c>
      <c r="C210" s="151" t="str">
        <f aca="true" t="shared" si="123" ref="C210:C218">C26</f>
        <v>Edijs Treigūts</v>
      </c>
      <c r="D210" s="151" t="str">
        <f>C25</f>
        <v>Valts Smagars</v>
      </c>
      <c r="E210" s="152">
        <v>1</v>
      </c>
      <c r="F210" s="153" t="s">
        <v>19</v>
      </c>
      <c r="G210" s="154">
        <v>2</v>
      </c>
      <c r="H210" s="155"/>
      <c r="I210" s="156">
        <f aca="true" t="shared" si="124" ref="I210:I217">E210</f>
        <v>1</v>
      </c>
      <c r="J210" s="157">
        <f aca="true" t="shared" si="125" ref="J210:J217">IF(E210&gt;G210,1,0)</f>
        <v>0</v>
      </c>
      <c r="K210" s="157">
        <f aca="true" t="shared" si="126" ref="K210:K217">IF(E210="",0,(IF(E210=G210,1,0)))</f>
        <v>0</v>
      </c>
      <c r="L210" s="157">
        <f aca="true" t="shared" si="127" ref="L210:L217">IF(E210&lt;G210,1,0)</f>
        <v>1</v>
      </c>
      <c r="M210" s="157">
        <f aca="true" t="shared" si="128" ref="M210:M217">K210</f>
        <v>0</v>
      </c>
      <c r="N210" s="157">
        <f aca="true" t="shared" si="129" ref="N210:N217">J210</f>
        <v>0</v>
      </c>
      <c r="O210" s="157"/>
      <c r="P210" s="158"/>
      <c r="BR210" s="172"/>
      <c r="BS210" s="172"/>
      <c r="BT210" s="172"/>
      <c r="BU210" s="172"/>
      <c r="BV210" s="172"/>
      <c r="BW210" s="172"/>
      <c r="BX210" s="172"/>
      <c r="BY210" s="172"/>
      <c r="BZ210" s="172"/>
    </row>
    <row r="211" spans="2:78" s="149" customFormat="1" ht="27" customHeight="1">
      <c r="B211" s="150" t="s">
        <v>1</v>
      </c>
      <c r="C211" s="151" t="str">
        <f t="shared" si="123"/>
        <v>Mikus Saulītis</v>
      </c>
      <c r="D211" s="160" t="str">
        <f>C24</f>
        <v>Edgars Caics</v>
      </c>
      <c r="E211" s="152">
        <v>3</v>
      </c>
      <c r="F211" s="153" t="s">
        <v>19</v>
      </c>
      <c r="G211" s="154">
        <v>3</v>
      </c>
      <c r="H211" s="155"/>
      <c r="I211" s="156">
        <f t="shared" si="124"/>
        <v>3</v>
      </c>
      <c r="J211" s="157">
        <f t="shared" si="125"/>
        <v>0</v>
      </c>
      <c r="K211" s="157">
        <f t="shared" si="126"/>
        <v>1</v>
      </c>
      <c r="L211" s="157">
        <f t="shared" si="127"/>
        <v>0</v>
      </c>
      <c r="M211" s="157">
        <f t="shared" si="128"/>
        <v>1</v>
      </c>
      <c r="N211" s="157">
        <f t="shared" si="129"/>
        <v>0</v>
      </c>
      <c r="O211" s="157"/>
      <c r="P211" s="158"/>
      <c r="BR211" s="172"/>
      <c r="BS211" s="172"/>
      <c r="BT211" s="172"/>
      <c r="BU211" s="172"/>
      <c r="BV211" s="172"/>
      <c r="BW211" s="172"/>
      <c r="BX211" s="172"/>
      <c r="BY211" s="172"/>
      <c r="BZ211" s="172"/>
    </row>
    <row r="212" spans="2:78" s="149" customFormat="1" ht="27" customHeight="1">
      <c r="B212" s="150" t="s">
        <v>2</v>
      </c>
      <c r="C212" s="151" t="str">
        <f t="shared" si="123"/>
        <v>Artūrs Verčins</v>
      </c>
      <c r="D212" s="151" t="str">
        <f>C40</f>
        <v>Andis Grīnbergs</v>
      </c>
      <c r="E212" s="152">
        <v>5</v>
      </c>
      <c r="F212" s="159" t="s">
        <v>19</v>
      </c>
      <c r="G212" s="154">
        <v>0</v>
      </c>
      <c r="H212" s="155"/>
      <c r="I212" s="156">
        <f t="shared" si="124"/>
        <v>5</v>
      </c>
      <c r="J212" s="157">
        <f t="shared" si="125"/>
        <v>1</v>
      </c>
      <c r="K212" s="157">
        <f t="shared" si="126"/>
        <v>0</v>
      </c>
      <c r="L212" s="157">
        <f t="shared" si="127"/>
        <v>0</v>
      </c>
      <c r="M212" s="157">
        <f t="shared" si="128"/>
        <v>0</v>
      </c>
      <c r="N212" s="157">
        <f t="shared" si="129"/>
        <v>1</v>
      </c>
      <c r="O212" s="157"/>
      <c r="P212" s="158"/>
      <c r="BR212" s="172"/>
      <c r="BS212" s="172"/>
      <c r="BT212" s="172"/>
      <c r="BU212" s="172"/>
      <c r="BV212" s="172"/>
      <c r="BW212" s="172"/>
      <c r="BX212" s="172"/>
      <c r="BY212" s="172"/>
      <c r="BZ212" s="172"/>
    </row>
    <row r="213" spans="2:78" s="149" customFormat="1" ht="27" customHeight="1">
      <c r="B213" s="150" t="s">
        <v>3</v>
      </c>
      <c r="C213" s="151" t="str">
        <f t="shared" si="123"/>
        <v>Sandis Kadakovskis</v>
      </c>
      <c r="D213" s="151" t="str">
        <f>C39</f>
        <v>Marks Bumbuls</v>
      </c>
      <c r="E213" s="152">
        <v>7</v>
      </c>
      <c r="F213" s="159" t="s">
        <v>19</v>
      </c>
      <c r="G213" s="154">
        <v>0</v>
      </c>
      <c r="H213" s="155"/>
      <c r="I213" s="156">
        <f t="shared" si="124"/>
        <v>7</v>
      </c>
      <c r="J213" s="157">
        <f t="shared" si="125"/>
        <v>1</v>
      </c>
      <c r="K213" s="157">
        <f t="shared" si="126"/>
        <v>0</v>
      </c>
      <c r="L213" s="157">
        <f t="shared" si="127"/>
        <v>0</v>
      </c>
      <c r="M213" s="157">
        <f t="shared" si="128"/>
        <v>0</v>
      </c>
      <c r="N213" s="157">
        <f t="shared" si="129"/>
        <v>1</v>
      </c>
      <c r="O213" s="157"/>
      <c r="P213" s="158"/>
      <c r="BR213" s="172"/>
      <c r="BS213" s="172"/>
      <c r="BT213" s="172"/>
      <c r="BU213" s="172"/>
      <c r="BV213" s="172"/>
      <c r="BW213" s="172"/>
      <c r="BX213" s="172"/>
      <c r="BY213" s="172"/>
      <c r="BZ213" s="172"/>
    </row>
    <row r="214" spans="2:78" s="149" customFormat="1" ht="27" customHeight="1">
      <c r="B214" s="150" t="s">
        <v>27</v>
      </c>
      <c r="C214" s="151" t="str">
        <f t="shared" si="123"/>
        <v>Egīls Belševics</v>
      </c>
      <c r="D214" s="151" t="str">
        <f>C38</f>
        <v>Viesturs Šmits</v>
      </c>
      <c r="E214" s="152">
        <v>5</v>
      </c>
      <c r="F214" s="159" t="s">
        <v>19</v>
      </c>
      <c r="G214" s="154">
        <v>1</v>
      </c>
      <c r="H214" s="155"/>
      <c r="I214" s="156">
        <f t="shared" si="124"/>
        <v>5</v>
      </c>
      <c r="J214" s="157">
        <f t="shared" si="125"/>
        <v>1</v>
      </c>
      <c r="K214" s="157">
        <f t="shared" si="126"/>
        <v>0</v>
      </c>
      <c r="L214" s="157">
        <f t="shared" si="127"/>
        <v>0</v>
      </c>
      <c r="M214" s="157">
        <f t="shared" si="128"/>
        <v>0</v>
      </c>
      <c r="N214" s="157">
        <f t="shared" si="129"/>
        <v>1</v>
      </c>
      <c r="O214" s="157"/>
      <c r="P214" s="158"/>
      <c r="BR214" s="172"/>
      <c r="BS214" s="172"/>
      <c r="BT214" s="172"/>
      <c r="BU214" s="172"/>
      <c r="BV214" s="172"/>
      <c r="BW214" s="172"/>
      <c r="BX214" s="172"/>
      <c r="BY214" s="172"/>
      <c r="BZ214" s="172"/>
    </row>
    <row r="215" spans="2:78" s="149" customFormat="1" ht="27" customHeight="1">
      <c r="B215" s="150" t="s">
        <v>32</v>
      </c>
      <c r="C215" s="151" t="str">
        <f t="shared" si="123"/>
        <v>Eduards Paķis</v>
      </c>
      <c r="D215" s="151" t="str">
        <f>C37</f>
        <v>Rihards Gals</v>
      </c>
      <c r="E215" s="152">
        <v>1</v>
      </c>
      <c r="F215" s="159" t="s">
        <v>19</v>
      </c>
      <c r="G215" s="154">
        <v>2</v>
      </c>
      <c r="H215" s="155"/>
      <c r="I215" s="156">
        <f t="shared" si="124"/>
        <v>1</v>
      </c>
      <c r="J215" s="157">
        <f t="shared" si="125"/>
        <v>0</v>
      </c>
      <c r="K215" s="157">
        <f t="shared" si="126"/>
        <v>0</v>
      </c>
      <c r="L215" s="157">
        <f t="shared" si="127"/>
        <v>1</v>
      </c>
      <c r="M215" s="157">
        <f t="shared" si="128"/>
        <v>0</v>
      </c>
      <c r="N215" s="157">
        <f t="shared" si="129"/>
        <v>0</v>
      </c>
      <c r="O215" s="157"/>
      <c r="P215" s="158"/>
      <c r="BR215" s="172"/>
      <c r="BS215" s="172"/>
      <c r="BT215" s="172"/>
      <c r="BU215" s="172"/>
      <c r="BV215" s="172"/>
      <c r="BW215" s="172"/>
      <c r="BX215" s="172"/>
      <c r="BY215" s="172"/>
      <c r="BZ215" s="172"/>
    </row>
    <row r="216" spans="2:78" s="149" customFormat="1" ht="27" customHeight="1">
      <c r="B216" s="150" t="s">
        <v>35</v>
      </c>
      <c r="C216" s="151" t="str">
        <f t="shared" si="123"/>
        <v>Jānis Kalnēvics</v>
      </c>
      <c r="D216" s="151" t="str">
        <f>C36</f>
        <v>Kristaps Vavers</v>
      </c>
      <c r="E216" s="152">
        <v>3</v>
      </c>
      <c r="F216" s="159" t="s">
        <v>19</v>
      </c>
      <c r="G216" s="154">
        <v>0</v>
      </c>
      <c r="H216" s="155"/>
      <c r="I216" s="156">
        <f t="shared" si="124"/>
        <v>3</v>
      </c>
      <c r="J216" s="157">
        <f t="shared" si="125"/>
        <v>1</v>
      </c>
      <c r="K216" s="157">
        <f t="shared" si="126"/>
        <v>0</v>
      </c>
      <c r="L216" s="157">
        <f t="shared" si="127"/>
        <v>0</v>
      </c>
      <c r="M216" s="157">
        <f t="shared" si="128"/>
        <v>0</v>
      </c>
      <c r="N216" s="157">
        <f t="shared" si="129"/>
        <v>1</v>
      </c>
      <c r="O216" s="157"/>
      <c r="P216" s="158"/>
      <c r="BR216" s="172"/>
      <c r="BS216" s="172"/>
      <c r="BT216" s="172"/>
      <c r="BU216" s="172"/>
      <c r="BV216" s="172"/>
      <c r="BW216" s="172"/>
      <c r="BX216" s="172"/>
      <c r="BY216" s="172"/>
      <c r="BZ216" s="172"/>
    </row>
    <row r="217" spans="2:78" s="149" customFormat="1" ht="27" customHeight="1" thickBot="1">
      <c r="B217" s="161" t="s">
        <v>41</v>
      </c>
      <c r="C217" s="162" t="str">
        <f t="shared" si="123"/>
        <v>Ēriks Kuharjonoks</v>
      </c>
      <c r="D217" s="162" t="str">
        <f>C35</f>
        <v>Ilze Zuce-Tenča</v>
      </c>
      <c r="E217" s="164">
        <v>1</v>
      </c>
      <c r="F217" s="165" t="s">
        <v>19</v>
      </c>
      <c r="G217" s="166">
        <v>1</v>
      </c>
      <c r="H217" s="155"/>
      <c r="I217" s="156">
        <f t="shared" si="124"/>
        <v>1</v>
      </c>
      <c r="J217" s="157">
        <f t="shared" si="125"/>
        <v>0</v>
      </c>
      <c r="K217" s="157">
        <f t="shared" si="126"/>
        <v>1</v>
      </c>
      <c r="L217" s="157">
        <f t="shared" si="127"/>
        <v>0</v>
      </c>
      <c r="M217" s="157">
        <f t="shared" si="128"/>
        <v>1</v>
      </c>
      <c r="N217" s="157">
        <f t="shared" si="129"/>
        <v>0</v>
      </c>
      <c r="O217" s="157"/>
      <c r="P217" s="158"/>
      <c r="BR217" s="172"/>
      <c r="BS217" s="172"/>
      <c r="BT217" s="172"/>
      <c r="BU217" s="172"/>
      <c r="BV217" s="172"/>
      <c r="BW217" s="172"/>
      <c r="BX217" s="172"/>
      <c r="BY217" s="172"/>
      <c r="BZ217" s="172"/>
    </row>
    <row r="218" spans="2:78" s="124" customFormat="1" ht="12.75">
      <c r="B218" s="124" t="s">
        <v>0</v>
      </c>
      <c r="C218" s="303" t="str">
        <f t="shared" si="123"/>
        <v>Oļegs Kricaks</v>
      </c>
      <c r="D218" s="303"/>
      <c r="E218" s="130"/>
      <c r="F218" s="125"/>
      <c r="G218" s="131"/>
      <c r="H218" s="126"/>
      <c r="I218" s="127"/>
      <c r="J218" s="128"/>
      <c r="K218" s="128"/>
      <c r="L218" s="128"/>
      <c r="M218" s="128"/>
      <c r="N218" s="128"/>
      <c r="O218" s="128"/>
      <c r="P218" s="129"/>
      <c r="BR218" s="141"/>
      <c r="BS218" s="141"/>
      <c r="BT218" s="141"/>
      <c r="BU218" s="141"/>
      <c r="BV218" s="141"/>
      <c r="BW218" s="141"/>
      <c r="BX218" s="141"/>
      <c r="BY218" s="141"/>
      <c r="BZ218" s="141"/>
    </row>
    <row r="219" spans="5:78" s="124" customFormat="1" ht="13.5" thickBot="1">
      <c r="E219" s="130"/>
      <c r="F219" s="134"/>
      <c r="G219" s="131"/>
      <c r="H219" s="126"/>
      <c r="I219" s="127"/>
      <c r="J219" s="128"/>
      <c r="K219" s="128"/>
      <c r="L219" s="128"/>
      <c r="M219" s="128"/>
      <c r="N219" s="128"/>
      <c r="O219" s="128"/>
      <c r="P219" s="129"/>
      <c r="BR219" s="141"/>
      <c r="BS219" s="141"/>
      <c r="BT219" s="141"/>
      <c r="BU219" s="141"/>
      <c r="BV219" s="141"/>
      <c r="BW219" s="141"/>
      <c r="BX219" s="141"/>
      <c r="BY219" s="141"/>
      <c r="BZ219" s="141"/>
    </row>
    <row r="220" spans="2:78" s="124" customFormat="1" ht="12.75">
      <c r="B220" s="117" t="s">
        <v>43</v>
      </c>
      <c r="C220" s="118" t="s">
        <v>14</v>
      </c>
      <c r="D220" s="118" t="s">
        <v>15</v>
      </c>
      <c r="E220" s="301" t="s">
        <v>16</v>
      </c>
      <c r="F220" s="301"/>
      <c r="G220" s="302"/>
      <c r="H220" s="126"/>
      <c r="I220" s="127"/>
      <c r="J220" s="128"/>
      <c r="K220" s="128"/>
      <c r="L220" s="128"/>
      <c r="M220" s="128"/>
      <c r="N220" s="128"/>
      <c r="O220" s="128"/>
      <c r="P220" s="129"/>
      <c r="BR220" s="141"/>
      <c r="BS220" s="141"/>
      <c r="BT220" s="141"/>
      <c r="BU220" s="141"/>
      <c r="BV220" s="141"/>
      <c r="BW220" s="141"/>
      <c r="BX220" s="141"/>
      <c r="BY220" s="141"/>
      <c r="BZ220" s="141"/>
    </row>
    <row r="221" spans="2:78" s="149" customFormat="1" ht="27" customHeight="1">
      <c r="B221" s="150" t="s">
        <v>4</v>
      </c>
      <c r="C221" s="151" t="str">
        <f aca="true" t="shared" si="130" ref="C221:C229">C25</f>
        <v>Valts Smagars</v>
      </c>
      <c r="D221" s="151" t="str">
        <f>C24</f>
        <v>Edgars Caics</v>
      </c>
      <c r="E221" s="152">
        <v>2</v>
      </c>
      <c r="F221" s="153" t="s">
        <v>19</v>
      </c>
      <c r="G221" s="154">
        <v>2</v>
      </c>
      <c r="H221" s="155"/>
      <c r="I221" s="156">
        <f aca="true" t="shared" si="131" ref="I221:I228">E221</f>
        <v>2</v>
      </c>
      <c r="J221" s="157">
        <f aca="true" t="shared" si="132" ref="J221:J228">IF(E221&gt;G221,1,0)</f>
        <v>0</v>
      </c>
      <c r="K221" s="157">
        <f aca="true" t="shared" si="133" ref="K221:K228">IF(E221="",0,(IF(E221=G221,1,0)))</f>
        <v>1</v>
      </c>
      <c r="L221" s="157">
        <f aca="true" t="shared" si="134" ref="L221:L228">IF(E221&lt;G221,1,0)</f>
        <v>0</v>
      </c>
      <c r="M221" s="157">
        <f aca="true" t="shared" si="135" ref="M221:M228">K221</f>
        <v>1</v>
      </c>
      <c r="N221" s="157">
        <f aca="true" t="shared" si="136" ref="N221:N228">J221</f>
        <v>0</v>
      </c>
      <c r="O221" s="157"/>
      <c r="P221" s="158"/>
      <c r="BR221" s="172"/>
      <c r="BS221" s="172"/>
      <c r="BT221" s="172"/>
      <c r="BU221" s="172"/>
      <c r="BV221" s="172"/>
      <c r="BW221" s="172"/>
      <c r="BX221" s="172"/>
      <c r="BY221" s="172"/>
      <c r="BZ221" s="172"/>
    </row>
    <row r="222" spans="2:78" s="149" customFormat="1" ht="27" customHeight="1">
      <c r="B222" s="150" t="s">
        <v>1</v>
      </c>
      <c r="C222" s="151" t="str">
        <f t="shared" si="130"/>
        <v>Edijs Treigūts</v>
      </c>
      <c r="D222" s="151" t="str">
        <f>C40</f>
        <v>Andis Grīnbergs</v>
      </c>
      <c r="E222" s="152">
        <v>10</v>
      </c>
      <c r="F222" s="153" t="s">
        <v>19</v>
      </c>
      <c r="G222" s="154">
        <v>0</v>
      </c>
      <c r="H222" s="155"/>
      <c r="I222" s="156">
        <f t="shared" si="131"/>
        <v>10</v>
      </c>
      <c r="J222" s="157">
        <f t="shared" si="132"/>
        <v>1</v>
      </c>
      <c r="K222" s="157">
        <f t="shared" si="133"/>
        <v>0</v>
      </c>
      <c r="L222" s="157">
        <f t="shared" si="134"/>
        <v>0</v>
      </c>
      <c r="M222" s="157">
        <f t="shared" si="135"/>
        <v>0</v>
      </c>
      <c r="N222" s="157">
        <f t="shared" si="136"/>
        <v>1</v>
      </c>
      <c r="O222" s="157"/>
      <c r="P222" s="158"/>
      <c r="BR222" s="172"/>
      <c r="BS222" s="172"/>
      <c r="BT222" s="172"/>
      <c r="BU222" s="172"/>
      <c r="BV222" s="172"/>
      <c r="BW222" s="172"/>
      <c r="BX222" s="172"/>
      <c r="BY222" s="172"/>
      <c r="BZ222" s="172"/>
    </row>
    <row r="223" spans="2:78" s="149" customFormat="1" ht="27" customHeight="1">
      <c r="B223" s="150" t="s">
        <v>2</v>
      </c>
      <c r="C223" s="151" t="str">
        <f t="shared" si="130"/>
        <v>Mikus Saulītis</v>
      </c>
      <c r="D223" s="151" t="str">
        <f>C39</f>
        <v>Marks Bumbuls</v>
      </c>
      <c r="E223" s="152">
        <v>11</v>
      </c>
      <c r="F223" s="159" t="s">
        <v>19</v>
      </c>
      <c r="G223" s="154">
        <v>1</v>
      </c>
      <c r="H223" s="155"/>
      <c r="I223" s="156">
        <f t="shared" si="131"/>
        <v>11</v>
      </c>
      <c r="J223" s="157">
        <f t="shared" si="132"/>
        <v>1</v>
      </c>
      <c r="K223" s="157">
        <f t="shared" si="133"/>
        <v>0</v>
      </c>
      <c r="L223" s="157">
        <f t="shared" si="134"/>
        <v>0</v>
      </c>
      <c r="M223" s="157">
        <f t="shared" si="135"/>
        <v>0</v>
      </c>
      <c r="N223" s="157">
        <f t="shared" si="136"/>
        <v>1</v>
      </c>
      <c r="O223" s="157"/>
      <c r="P223" s="158"/>
      <c r="BR223" s="172"/>
      <c r="BS223" s="172"/>
      <c r="BT223" s="172"/>
      <c r="BU223" s="172"/>
      <c r="BV223" s="172"/>
      <c r="BW223" s="172"/>
      <c r="BX223" s="172"/>
      <c r="BY223" s="172"/>
      <c r="BZ223" s="172"/>
    </row>
    <row r="224" spans="2:78" s="149" customFormat="1" ht="27" customHeight="1">
      <c r="B224" s="150" t="s">
        <v>3</v>
      </c>
      <c r="C224" s="151" t="str">
        <f t="shared" si="130"/>
        <v>Artūrs Verčins</v>
      </c>
      <c r="D224" s="151" t="str">
        <f>C38</f>
        <v>Viesturs Šmits</v>
      </c>
      <c r="E224" s="152">
        <v>3</v>
      </c>
      <c r="F224" s="159" t="s">
        <v>19</v>
      </c>
      <c r="G224" s="154">
        <v>1</v>
      </c>
      <c r="H224" s="155"/>
      <c r="I224" s="156">
        <f t="shared" si="131"/>
        <v>3</v>
      </c>
      <c r="J224" s="157">
        <f t="shared" si="132"/>
        <v>1</v>
      </c>
      <c r="K224" s="157">
        <f t="shared" si="133"/>
        <v>0</v>
      </c>
      <c r="L224" s="157">
        <f t="shared" si="134"/>
        <v>0</v>
      </c>
      <c r="M224" s="157">
        <f t="shared" si="135"/>
        <v>0</v>
      </c>
      <c r="N224" s="157">
        <f t="shared" si="136"/>
        <v>1</v>
      </c>
      <c r="O224" s="157"/>
      <c r="P224" s="158"/>
      <c r="BR224" s="172"/>
      <c r="BS224" s="172"/>
      <c r="BT224" s="172"/>
      <c r="BU224" s="172"/>
      <c r="BV224" s="172"/>
      <c r="BW224" s="172"/>
      <c r="BX224" s="172"/>
      <c r="BY224" s="172"/>
      <c r="BZ224" s="172"/>
    </row>
    <row r="225" spans="2:78" s="149" customFormat="1" ht="27" customHeight="1">
      <c r="B225" s="150" t="s">
        <v>27</v>
      </c>
      <c r="C225" s="151" t="str">
        <f t="shared" si="130"/>
        <v>Sandis Kadakovskis</v>
      </c>
      <c r="D225" s="151" t="str">
        <f>C37</f>
        <v>Rihards Gals</v>
      </c>
      <c r="E225" s="152">
        <v>5</v>
      </c>
      <c r="F225" s="159" t="s">
        <v>19</v>
      </c>
      <c r="G225" s="154">
        <v>2</v>
      </c>
      <c r="H225" s="155"/>
      <c r="I225" s="156">
        <f t="shared" si="131"/>
        <v>5</v>
      </c>
      <c r="J225" s="157">
        <f t="shared" si="132"/>
        <v>1</v>
      </c>
      <c r="K225" s="157">
        <f t="shared" si="133"/>
        <v>0</v>
      </c>
      <c r="L225" s="157">
        <f t="shared" si="134"/>
        <v>0</v>
      </c>
      <c r="M225" s="157">
        <f t="shared" si="135"/>
        <v>0</v>
      </c>
      <c r="N225" s="157">
        <f t="shared" si="136"/>
        <v>1</v>
      </c>
      <c r="O225" s="157"/>
      <c r="P225" s="158"/>
      <c r="BR225" s="172"/>
      <c r="BS225" s="172"/>
      <c r="BT225" s="172"/>
      <c r="BU225" s="172"/>
      <c r="BV225" s="172"/>
      <c r="BW225" s="172"/>
      <c r="BX225" s="172"/>
      <c r="BY225" s="172"/>
      <c r="BZ225" s="172"/>
    </row>
    <row r="226" spans="2:78" s="149" customFormat="1" ht="27" customHeight="1">
      <c r="B226" s="150" t="s">
        <v>32</v>
      </c>
      <c r="C226" s="151" t="str">
        <f t="shared" si="130"/>
        <v>Egīls Belševics</v>
      </c>
      <c r="D226" s="151" t="str">
        <f>C36</f>
        <v>Kristaps Vavers</v>
      </c>
      <c r="E226" s="152">
        <v>0</v>
      </c>
      <c r="F226" s="159" t="s">
        <v>19</v>
      </c>
      <c r="G226" s="154">
        <v>2</v>
      </c>
      <c r="H226" s="155"/>
      <c r="I226" s="156">
        <f t="shared" si="131"/>
        <v>0</v>
      </c>
      <c r="J226" s="157">
        <f t="shared" si="132"/>
        <v>0</v>
      </c>
      <c r="K226" s="157">
        <f t="shared" si="133"/>
        <v>0</v>
      </c>
      <c r="L226" s="157">
        <f t="shared" si="134"/>
        <v>1</v>
      </c>
      <c r="M226" s="157">
        <f t="shared" si="135"/>
        <v>0</v>
      </c>
      <c r="N226" s="157">
        <f t="shared" si="136"/>
        <v>0</v>
      </c>
      <c r="O226" s="157"/>
      <c r="P226" s="158"/>
      <c r="BR226" s="172"/>
      <c r="BS226" s="172"/>
      <c r="BT226" s="172"/>
      <c r="BU226" s="172"/>
      <c r="BV226" s="172"/>
      <c r="BW226" s="172"/>
      <c r="BX226" s="172"/>
      <c r="BY226" s="172"/>
      <c r="BZ226" s="172"/>
    </row>
    <row r="227" spans="2:78" s="149" customFormat="1" ht="27" customHeight="1">
      <c r="B227" s="150" t="s">
        <v>35</v>
      </c>
      <c r="C227" s="151" t="str">
        <f t="shared" si="130"/>
        <v>Eduards Paķis</v>
      </c>
      <c r="D227" s="151" t="str">
        <f>C35</f>
        <v>Ilze Zuce-Tenča</v>
      </c>
      <c r="E227" s="152">
        <v>3</v>
      </c>
      <c r="F227" s="159" t="s">
        <v>19</v>
      </c>
      <c r="G227" s="154">
        <v>0</v>
      </c>
      <c r="H227" s="155"/>
      <c r="I227" s="156">
        <f t="shared" si="131"/>
        <v>3</v>
      </c>
      <c r="J227" s="157">
        <f t="shared" si="132"/>
        <v>1</v>
      </c>
      <c r="K227" s="157">
        <f t="shared" si="133"/>
        <v>0</v>
      </c>
      <c r="L227" s="157">
        <f t="shared" si="134"/>
        <v>0</v>
      </c>
      <c r="M227" s="157">
        <f t="shared" si="135"/>
        <v>0</v>
      </c>
      <c r="N227" s="157">
        <f t="shared" si="136"/>
        <v>1</v>
      </c>
      <c r="O227" s="157"/>
      <c r="P227" s="158"/>
      <c r="BR227" s="172"/>
      <c r="BS227" s="172"/>
      <c r="BT227" s="172"/>
      <c r="BU227" s="172"/>
      <c r="BV227" s="172"/>
      <c r="BW227" s="172"/>
      <c r="BX227" s="172"/>
      <c r="BY227" s="172"/>
      <c r="BZ227" s="172"/>
    </row>
    <row r="228" spans="2:78" s="149" customFormat="1" ht="27" customHeight="1" thickBot="1">
      <c r="B228" s="161" t="s">
        <v>41</v>
      </c>
      <c r="C228" s="162" t="str">
        <f t="shared" si="130"/>
        <v>Jānis Kalnēvics</v>
      </c>
      <c r="D228" s="162" t="str">
        <f>C34</f>
        <v>Oļegs Kricaks</v>
      </c>
      <c r="E228" s="164">
        <v>4</v>
      </c>
      <c r="F228" s="165" t="s">
        <v>19</v>
      </c>
      <c r="G228" s="166">
        <v>0</v>
      </c>
      <c r="H228" s="155"/>
      <c r="I228" s="156">
        <f t="shared" si="131"/>
        <v>4</v>
      </c>
      <c r="J228" s="157">
        <f t="shared" si="132"/>
        <v>1</v>
      </c>
      <c r="K228" s="157">
        <f t="shared" si="133"/>
        <v>0</v>
      </c>
      <c r="L228" s="157">
        <f t="shared" si="134"/>
        <v>0</v>
      </c>
      <c r="M228" s="157">
        <f t="shared" si="135"/>
        <v>0</v>
      </c>
      <c r="N228" s="157">
        <f t="shared" si="136"/>
        <v>1</v>
      </c>
      <c r="O228" s="157"/>
      <c r="P228" s="158"/>
      <c r="BR228" s="172"/>
      <c r="BS228" s="172"/>
      <c r="BT228" s="172"/>
      <c r="BU228" s="172"/>
      <c r="BV228" s="172"/>
      <c r="BW228" s="172"/>
      <c r="BX228" s="172"/>
      <c r="BY228" s="172"/>
      <c r="BZ228" s="172"/>
    </row>
    <row r="229" spans="2:78" s="124" customFormat="1" ht="12.75">
      <c r="B229" s="124" t="s">
        <v>0</v>
      </c>
      <c r="C229" s="303" t="str">
        <f t="shared" si="130"/>
        <v>Ēriks Kuharjonoks</v>
      </c>
      <c r="D229" s="303"/>
      <c r="E229" s="130"/>
      <c r="F229" s="125"/>
      <c r="G229" s="131"/>
      <c r="H229" s="126"/>
      <c r="I229" s="135"/>
      <c r="J229" s="136"/>
      <c r="K229" s="136"/>
      <c r="L229" s="137"/>
      <c r="M229" s="128"/>
      <c r="N229" s="128"/>
      <c r="O229" s="128"/>
      <c r="P229" s="129"/>
      <c r="BR229" s="141"/>
      <c r="BS229" s="141"/>
      <c r="BT229" s="141"/>
      <c r="BU229" s="141"/>
      <c r="BV229" s="141"/>
      <c r="BW229" s="141"/>
      <c r="BX229" s="141"/>
      <c r="BY229" s="141"/>
      <c r="BZ229" s="141"/>
    </row>
    <row r="230" spans="9:16" ht="11.25">
      <c r="I230" s="113"/>
      <c r="J230" s="111"/>
      <c r="K230" s="111"/>
      <c r="L230" s="112"/>
      <c r="M230" s="66"/>
      <c r="N230" s="66"/>
      <c r="O230" s="66"/>
      <c r="P230" s="110"/>
    </row>
    <row r="231" spans="9:16" ht="11.25">
      <c r="I231" s="113"/>
      <c r="J231" s="111"/>
      <c r="K231" s="111"/>
      <c r="L231" s="112"/>
      <c r="M231" s="66"/>
      <c r="N231" s="66"/>
      <c r="O231" s="66"/>
      <c r="P231" s="110"/>
    </row>
    <row r="232" spans="10:11" ht="11.25">
      <c r="J232" s="114"/>
      <c r="K232" s="114"/>
    </row>
    <row r="233" spans="10:11" ht="11.25">
      <c r="J233" s="114"/>
      <c r="K233" s="114"/>
    </row>
    <row r="234" spans="10:11" ht="11.25">
      <c r="J234" s="114"/>
      <c r="K234" s="114"/>
    </row>
    <row r="235" spans="10:11" ht="11.25">
      <c r="J235" s="114"/>
      <c r="K235" s="114"/>
    </row>
    <row r="236" spans="10:11" ht="11.25">
      <c r="J236" s="114"/>
      <c r="K236" s="114"/>
    </row>
    <row r="237" spans="10:11" ht="11.25">
      <c r="J237" s="114"/>
      <c r="K237" s="114"/>
    </row>
    <row r="238" spans="10:11" ht="11.25">
      <c r="J238" s="114"/>
      <c r="K238" s="114"/>
    </row>
    <row r="239" spans="10:11" ht="11.25">
      <c r="J239" s="114"/>
      <c r="K239" s="114"/>
    </row>
    <row r="240" spans="10:11" ht="11.25">
      <c r="J240" s="114"/>
      <c r="K240" s="114"/>
    </row>
    <row r="241" spans="10:11" ht="11.25">
      <c r="J241" s="114"/>
      <c r="K241" s="114"/>
    </row>
    <row r="242" spans="10:11" ht="11.25">
      <c r="J242" s="114"/>
      <c r="K242" s="114"/>
    </row>
    <row r="243" spans="10:11" ht="11.25">
      <c r="J243" s="114"/>
      <c r="K243" s="114"/>
    </row>
    <row r="244" spans="10:11" ht="11.25">
      <c r="J244" s="114"/>
      <c r="K244" s="114"/>
    </row>
    <row r="245" spans="10:11" ht="11.25">
      <c r="J245" s="114"/>
      <c r="K245" s="114"/>
    </row>
    <row r="246" spans="10:11" ht="11.25">
      <c r="J246" s="114"/>
      <c r="K246" s="114"/>
    </row>
    <row r="247" spans="10:11" ht="11.25">
      <c r="J247" s="114"/>
      <c r="K247" s="114"/>
    </row>
    <row r="248" spans="10:11" ht="11.25">
      <c r="J248" s="114"/>
      <c r="K248" s="114"/>
    </row>
    <row r="249" spans="10:11" ht="11.25">
      <c r="J249" s="114"/>
      <c r="K249" s="114"/>
    </row>
    <row r="250" spans="10:11" ht="11.25">
      <c r="J250" s="114"/>
      <c r="K250" s="114"/>
    </row>
    <row r="251" spans="10:11" ht="11.25">
      <c r="J251" s="114"/>
      <c r="K251" s="114"/>
    </row>
    <row r="252" spans="10:11" ht="11.25">
      <c r="J252" s="114"/>
      <c r="K252" s="114"/>
    </row>
    <row r="253" spans="10:11" ht="11.25">
      <c r="J253" s="114"/>
      <c r="K253" s="114"/>
    </row>
    <row r="254" spans="10:11" ht="11.25">
      <c r="J254" s="114"/>
      <c r="K254" s="114"/>
    </row>
    <row r="255" spans="10:11" ht="11.25">
      <c r="J255" s="114"/>
      <c r="K255" s="114"/>
    </row>
    <row r="256" spans="10:11" ht="11.25">
      <c r="J256" s="114"/>
      <c r="K256" s="114"/>
    </row>
    <row r="257" spans="10:11" ht="11.25">
      <c r="J257" s="114"/>
      <c r="K257" s="114"/>
    </row>
    <row r="258" spans="10:11" ht="11.25">
      <c r="J258" s="114"/>
      <c r="K258" s="114"/>
    </row>
    <row r="259" spans="10:11" ht="11.25">
      <c r="J259" s="114"/>
      <c r="K259" s="114"/>
    </row>
    <row r="260" spans="10:11" ht="11.25">
      <c r="J260" s="114"/>
      <c r="K260" s="114"/>
    </row>
    <row r="261" spans="10:11" ht="11.25">
      <c r="J261" s="114"/>
      <c r="K261" s="114"/>
    </row>
    <row r="262" spans="10:11" ht="11.25">
      <c r="J262" s="114"/>
      <c r="K262" s="114"/>
    </row>
    <row r="263" spans="10:11" ht="11.25">
      <c r="J263" s="114"/>
      <c r="K263" s="114"/>
    </row>
    <row r="264" spans="10:11" ht="11.25">
      <c r="J264" s="114"/>
      <c r="K264" s="114"/>
    </row>
    <row r="265" spans="10:11" ht="11.25">
      <c r="J265" s="114"/>
      <c r="K265" s="114"/>
    </row>
    <row r="266" spans="10:11" ht="11.25">
      <c r="J266" s="114"/>
      <c r="K266" s="114"/>
    </row>
    <row r="267" spans="10:11" ht="11.25">
      <c r="J267" s="114"/>
      <c r="K267" s="114"/>
    </row>
    <row r="268" spans="10:11" ht="11.25">
      <c r="J268" s="114"/>
      <c r="K268" s="114"/>
    </row>
    <row r="269" spans="10:11" ht="11.25">
      <c r="J269" s="114"/>
      <c r="K269" s="114"/>
    </row>
    <row r="270" spans="10:11" ht="11.25">
      <c r="J270" s="114"/>
      <c r="K270" s="114"/>
    </row>
    <row r="271" spans="10:11" ht="11.25">
      <c r="J271" s="114"/>
      <c r="K271" s="114"/>
    </row>
    <row r="272" spans="10:11" ht="11.25">
      <c r="J272" s="114"/>
      <c r="K272" s="114"/>
    </row>
    <row r="273" spans="10:11" ht="11.25">
      <c r="J273" s="114"/>
      <c r="K273" s="114"/>
    </row>
    <row r="274" spans="10:11" ht="11.25">
      <c r="J274" s="114"/>
      <c r="K274" s="114"/>
    </row>
    <row r="275" spans="10:11" ht="11.25">
      <c r="J275" s="114"/>
      <c r="K275" s="114"/>
    </row>
    <row r="276" spans="10:11" ht="11.25">
      <c r="J276" s="114"/>
      <c r="K276" s="114"/>
    </row>
  </sheetData>
  <sheetProtection password="DC87" sheet="1" objects="1" scenarios="1"/>
  <mergeCells count="73">
    <mergeCell ref="AW23:AY23"/>
    <mergeCell ref="AZ23:BB23"/>
    <mergeCell ref="BO23:BQ23"/>
    <mergeCell ref="BC23:BE23"/>
    <mergeCell ref="BF23:BH23"/>
    <mergeCell ref="BI23:BK23"/>
    <mergeCell ref="BL23:BN23"/>
    <mergeCell ref="AK23:AM23"/>
    <mergeCell ref="AN23:AP23"/>
    <mergeCell ref="AQ23:AS23"/>
    <mergeCell ref="AT23:AV23"/>
    <mergeCell ref="Y23:AA23"/>
    <mergeCell ref="AB23:AD23"/>
    <mergeCell ref="AE23:AG23"/>
    <mergeCell ref="AH23:AJ23"/>
    <mergeCell ref="E198:G198"/>
    <mergeCell ref="C207:D207"/>
    <mergeCell ref="S23:U23"/>
    <mergeCell ref="V23:X23"/>
    <mergeCell ref="C75:D75"/>
    <mergeCell ref="C86:D86"/>
    <mergeCell ref="E187:G187"/>
    <mergeCell ref="C196:D196"/>
    <mergeCell ref="C163:D163"/>
    <mergeCell ref="E143:G143"/>
    <mergeCell ref="C152:D152"/>
    <mergeCell ref="E154:G154"/>
    <mergeCell ref="E77:G77"/>
    <mergeCell ref="C141:D141"/>
    <mergeCell ref="E110:G110"/>
    <mergeCell ref="E121:G121"/>
    <mergeCell ref="E132:G132"/>
    <mergeCell ref="C108:D108"/>
    <mergeCell ref="C119:D119"/>
    <mergeCell ref="C130:D130"/>
    <mergeCell ref="E23:G23"/>
    <mergeCell ref="C23:D23"/>
    <mergeCell ref="E88:G88"/>
    <mergeCell ref="E99:G99"/>
    <mergeCell ref="C53:D53"/>
    <mergeCell ref="C64:D64"/>
    <mergeCell ref="C97:D97"/>
    <mergeCell ref="E44:G44"/>
    <mergeCell ref="E55:G55"/>
    <mergeCell ref="E66:G66"/>
    <mergeCell ref="C185:D185"/>
    <mergeCell ref="E165:G165"/>
    <mergeCell ref="C174:D174"/>
    <mergeCell ref="E176:G176"/>
    <mergeCell ref="E209:G209"/>
    <mergeCell ref="C218:D218"/>
    <mergeCell ref="E220:G220"/>
    <mergeCell ref="C229:D229"/>
    <mergeCell ref="BF2:BH2"/>
    <mergeCell ref="AQ2:AS2"/>
    <mergeCell ref="C2:D2"/>
    <mergeCell ref="E2:G2"/>
    <mergeCell ref="AN2:AP2"/>
    <mergeCell ref="AT2:AV2"/>
    <mergeCell ref="AW2:AY2"/>
    <mergeCell ref="AZ2:BB2"/>
    <mergeCell ref="AE2:AG2"/>
    <mergeCell ref="AH2:AJ2"/>
    <mergeCell ref="AK2:AM2"/>
    <mergeCell ref="BC2:BE2"/>
    <mergeCell ref="S2:U2"/>
    <mergeCell ref="V2:X2"/>
    <mergeCell ref="Y2:AA2"/>
    <mergeCell ref="AB2:AD2"/>
    <mergeCell ref="BR2:BT2"/>
    <mergeCell ref="BI2:BK2"/>
    <mergeCell ref="BL2:BN2"/>
    <mergeCell ref="BO2:BQ2"/>
  </mergeCells>
  <printOptions/>
  <pageMargins left="0.1968503937007874" right="0.1968503937007874" top="1.299212598425197" bottom="0.984251968503937" header="0.5118110236220472" footer="0.5118110236220472"/>
  <pageSetup horizontalDpi="600" verticalDpi="600" orientation="landscape" paperSize="9" scale="87" r:id="rId3"/>
  <headerFooter alignWithMargins="0">
    <oddHeader>&amp;C&amp;F</oddHeader>
  </headerFooter>
  <rowBreaks count="17" manualBreakCount="17">
    <brk id="42" max="255" man="1"/>
    <brk id="53" max="255" man="1"/>
    <brk id="64" max="255" man="1"/>
    <brk id="75" max="255" man="1"/>
    <brk id="86" max="255" man="1"/>
    <brk id="97" max="255" man="1"/>
    <brk id="108" max="255" man="1"/>
    <brk id="119" max="255" man="1"/>
    <brk id="130" max="255" man="1"/>
    <brk id="141" max="255" man="1"/>
    <brk id="152" max="255" man="1"/>
    <brk id="163" max="255" man="1"/>
    <brk id="174" max="255" man="1"/>
    <brk id="185" max="255" man="1"/>
    <brk id="196" max="255" man="1"/>
    <brk id="207" max="255" man="1"/>
    <brk id="218" max="255" man="1"/>
  </rowBreaks>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ELLINTAR</cp:lastModifiedBy>
  <cp:lastPrinted>2005-09-24T13:44:37Z</cp:lastPrinted>
  <dcterms:created xsi:type="dcterms:W3CDTF">2004-11-03T07:35:46Z</dcterms:created>
  <dcterms:modified xsi:type="dcterms:W3CDTF">2005-09-24T13:57:06Z</dcterms:modified>
  <cp:category/>
  <cp:version/>
  <cp:contentType/>
  <cp:contentStatus/>
</cp:coreProperties>
</file>